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370" windowHeight="12075" activeTab="7"/>
  </bookViews>
  <sheets>
    <sheet name="Liste 2 CCP" sheetId="10" r:id="rId1"/>
    <sheet name="Liste 4 CCP" sheetId="8" r:id="rId2"/>
    <sheet name="liste 6" sheetId="1" r:id="rId3"/>
    <sheet name="Liste 8" sheetId="2" r:id="rId4"/>
    <sheet name="Liste 10" sheetId="5" r:id="rId5"/>
    <sheet name="Liste 12" sheetId="3" r:id="rId6"/>
    <sheet name="Liste 14" sheetId="6" r:id="rId7"/>
    <sheet name="Liste 16" sheetId="7" r:id="rId8"/>
  </sheets>
  <calcPr calcId="124519"/>
</workbook>
</file>

<file path=xl/calcChain.xml><?xml version="1.0" encoding="utf-8"?>
<calcChain xmlns="http://schemas.openxmlformats.org/spreadsheetml/2006/main">
  <c r="G8" i="7"/>
  <c r="G7"/>
  <c r="F8"/>
  <c r="F7"/>
  <c r="D7"/>
  <c r="D5"/>
  <c r="F5" s="1"/>
  <c r="G5" s="1"/>
  <c r="B33" i="6"/>
  <c r="G8" i="3"/>
  <c r="G7"/>
  <c r="F8"/>
  <c r="F7"/>
  <c r="D7"/>
  <c r="B7"/>
  <c r="G9" i="5"/>
  <c r="G8"/>
  <c r="F9"/>
  <c r="F8"/>
  <c r="D8"/>
  <c r="C8"/>
  <c r="B8"/>
  <c r="G8" i="2"/>
  <c r="F8"/>
  <c r="G9"/>
  <c r="F9"/>
  <c r="D8"/>
  <c r="C8"/>
  <c r="B8"/>
  <c r="D8" i="1"/>
  <c r="F8" s="1"/>
  <c r="G8" s="1"/>
  <c r="C8"/>
  <c r="C13" i="10"/>
  <c r="D11"/>
  <c r="F12" s="1"/>
  <c r="G12" s="1"/>
  <c r="C11"/>
  <c r="G10"/>
  <c r="D9"/>
  <c r="F11" i="1"/>
  <c r="G11"/>
  <c r="H11"/>
  <c r="G8" i="8"/>
  <c r="F8"/>
  <c r="G7"/>
  <c r="F7"/>
  <c r="D7"/>
  <c r="C7"/>
  <c r="B18"/>
  <c r="B21"/>
  <c r="C13"/>
  <c r="B13"/>
  <c r="C11"/>
  <c r="B11"/>
  <c r="C9"/>
  <c r="B9"/>
  <c r="C9" i="7"/>
  <c r="B34"/>
  <c r="B36"/>
  <c r="C29"/>
  <c r="C27"/>
  <c r="B29"/>
  <c r="D29"/>
  <c r="B27"/>
  <c r="C25"/>
  <c r="B25"/>
  <c r="D25"/>
  <c r="C23"/>
  <c r="B23"/>
  <c r="C21"/>
  <c r="B21"/>
  <c r="C19"/>
  <c r="B19"/>
  <c r="C17"/>
  <c r="D17"/>
  <c r="B17"/>
  <c r="C15"/>
  <c r="B15"/>
  <c r="C13"/>
  <c r="B13"/>
  <c r="C11"/>
  <c r="B11"/>
  <c r="B9"/>
  <c r="D9"/>
  <c r="F10"/>
  <c r="G10"/>
  <c r="B14" i="6"/>
  <c r="D14"/>
  <c r="C14"/>
  <c r="C28"/>
  <c r="C26"/>
  <c r="B28"/>
  <c r="B26"/>
  <c r="G27"/>
  <c r="C24"/>
  <c r="B24"/>
  <c r="C22"/>
  <c r="D22"/>
  <c r="B22"/>
  <c r="C20"/>
  <c r="B20"/>
  <c r="C18"/>
  <c r="D18"/>
  <c r="B18"/>
  <c r="C16"/>
  <c r="D16"/>
  <c r="B16"/>
  <c r="C12"/>
  <c r="D12"/>
  <c r="B12"/>
  <c r="C10"/>
  <c r="B10"/>
  <c r="G11"/>
  <c r="D8"/>
  <c r="F8" s="1"/>
  <c r="G8" s="1"/>
  <c r="B8"/>
  <c r="C25" i="3"/>
  <c r="C23"/>
  <c r="B25"/>
  <c r="D25"/>
  <c r="B23"/>
  <c r="C12" i="5"/>
  <c r="D12"/>
  <c r="B12"/>
  <c r="B31"/>
  <c r="B32"/>
  <c r="B14"/>
  <c r="D14"/>
  <c r="C24"/>
  <c r="B24"/>
  <c r="C22"/>
  <c r="B22"/>
  <c r="D22"/>
  <c r="C20"/>
  <c r="B20"/>
  <c r="C18"/>
  <c r="B18"/>
  <c r="D18"/>
  <c r="C16"/>
  <c r="B16"/>
  <c r="C14"/>
  <c r="C10"/>
  <c r="D10"/>
  <c r="B10"/>
  <c r="C21" i="3"/>
  <c r="B21"/>
  <c r="C13"/>
  <c r="C15"/>
  <c r="C17"/>
  <c r="C19"/>
  <c r="B15"/>
  <c r="B13"/>
  <c r="D13"/>
  <c r="B19"/>
  <c r="B17"/>
  <c r="D17"/>
  <c r="B9"/>
  <c r="G9"/>
  <c r="B11"/>
  <c r="C11"/>
  <c r="C9"/>
  <c r="B10" i="2"/>
  <c r="G10"/>
  <c r="C20"/>
  <c r="B20"/>
  <c r="B12"/>
  <c r="C18"/>
  <c r="D18"/>
  <c r="C16"/>
  <c r="C14"/>
  <c r="D14"/>
  <c r="C12"/>
  <c r="C10"/>
  <c r="B12" i="1"/>
  <c r="C12"/>
  <c r="D12"/>
  <c r="C14"/>
  <c r="C16"/>
  <c r="C18"/>
  <c r="C10"/>
  <c r="B18"/>
  <c r="D18"/>
  <c r="B16"/>
  <c r="B14"/>
  <c r="D14"/>
  <c r="D16"/>
  <c r="F16"/>
  <c r="G16"/>
  <c r="H16"/>
  <c r="B10"/>
  <c r="D10"/>
  <c r="B21"/>
  <c r="B24" i="2"/>
  <c r="D10"/>
  <c r="F11"/>
  <c r="G11"/>
  <c r="D16"/>
  <c r="F17"/>
  <c r="G17"/>
  <c r="F10"/>
  <c r="D9" i="8"/>
  <c r="D13"/>
  <c r="F13"/>
  <c r="G13"/>
  <c r="D11"/>
  <c r="F11"/>
  <c r="D27" i="7"/>
  <c r="F27"/>
  <c r="G27"/>
  <c r="D11"/>
  <c r="F11"/>
  <c r="G11"/>
  <c r="D15"/>
  <c r="D19"/>
  <c r="D23"/>
  <c r="F24"/>
  <c r="G24"/>
  <c r="D21"/>
  <c r="F22"/>
  <c r="G22"/>
  <c r="D20" i="6"/>
  <c r="D10"/>
  <c r="D21" i="3"/>
  <c r="F21"/>
  <c r="G21"/>
  <c r="D23"/>
  <c r="D19"/>
  <c r="D15"/>
  <c r="F15"/>
  <c r="G15"/>
  <c r="D16" i="5"/>
  <c r="D20"/>
  <c r="D24"/>
  <c r="F25"/>
  <c r="G25"/>
  <c r="D9" i="3"/>
  <c r="F9"/>
  <c r="D11"/>
  <c r="F12"/>
  <c r="G12"/>
  <c r="F14" i="8"/>
  <c r="G14"/>
  <c r="F10"/>
  <c r="G10"/>
  <c r="F9"/>
  <c r="G9"/>
  <c r="F20" i="7"/>
  <c r="G20"/>
  <c r="F19"/>
  <c r="G19"/>
  <c r="F16"/>
  <c r="G16"/>
  <c r="F15"/>
  <c r="G15"/>
  <c r="F12"/>
  <c r="G12"/>
  <c r="F11" i="6"/>
  <c r="F10"/>
  <c r="F21"/>
  <c r="G21"/>
  <c r="F20"/>
  <c r="G20"/>
  <c r="F19" i="3"/>
  <c r="G19"/>
  <c r="F20"/>
  <c r="G20"/>
  <c r="F24"/>
  <c r="G24"/>
  <c r="F23"/>
  <c r="G23"/>
  <c r="F21" i="5"/>
  <c r="G21"/>
  <c r="F20"/>
  <c r="G20"/>
  <c r="F17"/>
  <c r="G17"/>
  <c r="F16"/>
  <c r="G16"/>
  <c r="F11" i="3"/>
  <c r="G11"/>
  <c r="F13" i="1"/>
  <c r="G13"/>
  <c r="H13"/>
  <c r="F12"/>
  <c r="G12"/>
  <c r="H12"/>
  <c r="F19"/>
  <c r="G19"/>
  <c r="H19"/>
  <c r="F18"/>
  <c r="G18"/>
  <c r="H18"/>
  <c r="F10" i="5"/>
  <c r="G10"/>
  <c r="F11"/>
  <c r="G11"/>
  <c r="F22"/>
  <c r="G22"/>
  <c r="F23"/>
  <c r="G23"/>
  <c r="F29" i="7"/>
  <c r="G29"/>
  <c r="F30"/>
  <c r="G30"/>
  <c r="F22" i="6"/>
  <c r="G22"/>
  <c r="F23"/>
  <c r="G23"/>
  <c r="F19" i="2"/>
  <c r="G19"/>
  <c r="F18"/>
  <c r="G18"/>
  <c r="F13" i="5"/>
  <c r="G13"/>
  <c r="F12"/>
  <c r="G12"/>
  <c r="G11" i="8"/>
  <c r="F9" i="7"/>
  <c r="F18"/>
  <c r="G18"/>
  <c r="F17"/>
  <c r="G17"/>
  <c r="F16" i="2"/>
  <c r="G16"/>
  <c r="F10" i="3"/>
  <c r="G10"/>
  <c r="F24" i="5"/>
  <c r="G24"/>
  <c r="F16" i="3"/>
  <c r="G16"/>
  <c r="F23" i="7"/>
  <c r="G23"/>
  <c r="F21"/>
  <c r="G21"/>
  <c r="F28"/>
  <c r="G28"/>
  <c r="G9"/>
  <c r="F17" i="1"/>
  <c r="G17"/>
  <c r="H17"/>
  <c r="F22" i="3"/>
  <c r="G22"/>
  <c r="F12" i="8"/>
  <c r="G12"/>
  <c r="D12" i="2"/>
  <c r="D26" i="6"/>
  <c r="F26"/>
  <c r="D28"/>
  <c r="F29"/>
  <c r="G29"/>
  <c r="F28"/>
  <c r="G28"/>
  <c r="F13" i="2"/>
  <c r="G13"/>
  <c r="F12"/>
  <c r="G12"/>
  <c r="F27" i="6"/>
  <c r="F14" i="2"/>
  <c r="G14"/>
  <c r="F15"/>
  <c r="G15"/>
  <c r="F18" i="3"/>
  <c r="G18"/>
  <c r="F17"/>
  <c r="G17"/>
  <c r="F13"/>
  <c r="G13"/>
  <c r="F14"/>
  <c r="G14"/>
  <c r="F19" i="5"/>
  <c r="G19"/>
  <c r="F18"/>
  <c r="G18"/>
  <c r="F10" i="1"/>
  <c r="G10"/>
  <c r="H10"/>
  <c r="F14"/>
  <c r="G14"/>
  <c r="H14"/>
  <c r="F15"/>
  <c r="G15"/>
  <c r="H15"/>
  <c r="F14" i="5"/>
  <c r="G14"/>
  <c r="F15"/>
  <c r="G15"/>
  <c r="F25" i="3"/>
  <c r="G25"/>
  <c r="F26"/>
  <c r="G26"/>
  <c r="F25" i="7"/>
  <c r="G25"/>
  <c r="F26"/>
  <c r="G26"/>
  <c r="D20" i="2"/>
  <c r="F21"/>
  <c r="G21"/>
  <c r="F20"/>
  <c r="G20"/>
  <c r="D13" i="7"/>
  <c r="F14"/>
  <c r="G14"/>
  <c r="F17" i="6"/>
  <c r="G17"/>
  <c r="F16"/>
  <c r="G16"/>
  <c r="F14"/>
  <c r="G14"/>
  <c r="F15"/>
  <c r="G15"/>
  <c r="F13"/>
  <c r="G13"/>
  <c r="F12"/>
  <c r="G12"/>
  <c r="F19"/>
  <c r="G19"/>
  <c r="F18"/>
  <c r="G18"/>
  <c r="G26"/>
  <c r="G10"/>
  <c r="D24"/>
  <c r="F13" i="7"/>
  <c r="G13"/>
  <c r="F25" i="6"/>
  <c r="G25"/>
  <c r="F24"/>
  <c r="G24"/>
  <c r="F9" l="1"/>
  <c r="G9" s="1"/>
  <c r="F6" i="7"/>
  <c r="G6" s="1"/>
  <c r="F9" i="1"/>
  <c r="G9" s="1"/>
  <c r="F9" i="10"/>
  <c r="G9" s="1"/>
  <c r="F10"/>
  <c r="F11"/>
  <c r="G11" s="1"/>
  <c r="D13"/>
  <c r="F13" l="1"/>
  <c r="G13" s="1"/>
  <c r="F14"/>
  <c r="G14" s="1"/>
</calcChain>
</file>

<file path=xl/sharedStrings.xml><?xml version="1.0" encoding="utf-8"?>
<sst xmlns="http://schemas.openxmlformats.org/spreadsheetml/2006/main" count="240" uniqueCount="50">
  <si>
    <t>Y</t>
  </si>
  <si>
    <t>P</t>
  </si>
  <si>
    <t>égale Y fois P</t>
  </si>
  <si>
    <t>égale Y fois P entier sup</t>
  </si>
  <si>
    <t>égale Y fois P arrondi inf</t>
  </si>
  <si>
    <t>égal  Y- F</t>
  </si>
  <si>
    <t xml:space="preserve">deux tiers </t>
  </si>
  <si>
    <t>incomplète</t>
  </si>
  <si>
    <t xml:space="preserve">complète </t>
  </si>
  <si>
    <t>excédentaire</t>
  </si>
  <si>
    <t xml:space="preserve">Contrôle </t>
  </si>
  <si>
    <t>Nb Femmes</t>
  </si>
  <si>
    <t>Nb Hommes</t>
  </si>
  <si>
    <t>Inférieur</t>
  </si>
  <si>
    <t>Supérieur</t>
  </si>
  <si>
    <t>Combinaisons possible de liste F-H</t>
  </si>
  <si>
    <t>Calcul de la part  (y*P)</t>
  </si>
  <si>
    <t xml:space="preserve">incomplète </t>
  </si>
  <si>
    <t>Caractéristique de  la  liste (titulaires et suppléants)</t>
  </si>
  <si>
    <t>Calcul de la part de femmes (Y*P)</t>
  </si>
  <si>
    <t>Options d'arrondi du résultat de la part</t>
  </si>
  <si>
    <t>nombre de candidats (titulaires et suppléants) sur la liste  (Y)</t>
  </si>
  <si>
    <t>pourcentage de femmes           (P)</t>
  </si>
  <si>
    <t>Caractéristique de la liste de candidats (titulaires et suppléants)</t>
  </si>
  <si>
    <t>pourcentage de Femmes  (P)</t>
  </si>
  <si>
    <t>nombre de candidats titulaires et suppléants sur la liste (Y)</t>
  </si>
  <si>
    <t>pourcentage de femmes  (P)</t>
  </si>
  <si>
    <t>Calcul de la partde femmes  (y*P)</t>
  </si>
  <si>
    <t>nombre de candidats ( titulaires et suppléants) sur la liste (Y)</t>
  </si>
  <si>
    <t xml:space="preserve"> inférieur</t>
  </si>
  <si>
    <t xml:space="preserve"> supérieur</t>
  </si>
  <si>
    <t>supérieur</t>
  </si>
  <si>
    <t>inférieur</t>
  </si>
  <si>
    <t>nombre de candidats (titulaires et suppléants) sur la liste (Y)</t>
  </si>
  <si>
    <t xml:space="preserve">Exemple de comité technique composé de 5 représentants titulaires et de 5 représentants suppléants du personnel avec 66% de femmes dans l'effectif au 1er janvier de l'année N </t>
  </si>
  <si>
    <t xml:space="preserve">Exemple de répartition F-H pour une instance composée de 3 représentants titulaires et de 3 représentants suppléants du personnel avec 66% de femmes dans l'effectif au 1er janvier de l'année N </t>
  </si>
  <si>
    <t>Exemple de répartition F-H pour une CCP composée de 2 représentants titulaires et à 2 représentants suppléants du personnel avec 66% de femmes dans l'effectif au 1er janvier de l'année N</t>
  </si>
  <si>
    <t>incomplète (CAP uniquement si effectifs inférieurs à 20)</t>
  </si>
  <si>
    <t>incomplète (CCP, CT et CAP si effectifs compris entre 20 et 40)</t>
  </si>
  <si>
    <t xml:space="preserve">Exemple de répartition F-H pour une instance composée de 4 représentants titulaires et de 4 représentants suppléants du personnel avec 66% de femmes dans l'effectif au 1er janvier de l'année N </t>
  </si>
  <si>
    <t>Exemple de répartition F-H d'une instance composée de 6 représentants titulaires et de 6 représentants suppléants du personnel  avec 66% de femmes dans l'effectif au 1er janvier de l'année N</t>
  </si>
  <si>
    <t xml:space="preserve">Exemple de répartition d'une instance  composée de 7 représentants titulaires et de 7 représentants suppléants du personnel avec 66% de femmes dans l'effectif au 1er janvier de l'année N </t>
  </si>
  <si>
    <t>incomplète (Uniquement CCP)</t>
  </si>
  <si>
    <t>Incomplète (CCP et CAP uniquement)</t>
  </si>
  <si>
    <t>Incomplète (CCP uniquement)</t>
  </si>
  <si>
    <t xml:space="preserve">Exemple de répartition F-H d'une instance composée de 8 représentants titulaires et de 8 représentants suppléants du personnel avec 66% de femmes dans l'effectif au 1er janvier de l'année N </t>
  </si>
  <si>
    <t>Incomplète (Uniquement CCP )</t>
  </si>
  <si>
    <t>incomplète (uniquement CCP )</t>
  </si>
  <si>
    <t>incomplète (Uniquement CCP et CAP )</t>
  </si>
  <si>
    <t>Exemple de répartition F-H pour une CCP composée de 1 représentant titulaire et de 1 représentant suppléant du personnel avec 66% de femmes dans l'effectif au 1er janvier de l'année 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</si>
</sst>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4" xfId="0" applyFont="1" applyBorder="1"/>
    <xf numFmtId="1" fontId="2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1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2" fillId="3" borderId="22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0" fontId="2" fillId="2" borderId="18" xfId="0" applyNumberFormat="1" applyFont="1" applyFill="1" applyBorder="1" applyAlignment="1">
      <alignment horizontal="center" vertical="center"/>
    </xf>
    <xf numFmtId="10" fontId="2" fillId="2" borderId="1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10" fontId="4" fillId="2" borderId="22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0" fontId="2" fillId="3" borderId="22" xfId="0" applyNumberFormat="1" applyFont="1" applyFill="1" applyBorder="1" applyAlignment="1">
      <alignment horizontal="center" vertical="center"/>
    </xf>
    <xf numFmtId="10" fontId="2" fillId="3" borderId="19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0" fontId="2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0" fontId="2" fillId="2" borderId="23" xfId="0" applyNumberFormat="1" applyFont="1" applyFill="1" applyBorder="1" applyAlignment="1">
      <alignment horizontal="center" vertical="center"/>
    </xf>
    <xf numFmtId="10" fontId="2" fillId="2" borderId="3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5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10" fontId="5" fillId="2" borderId="26" xfId="0" applyNumberFormat="1" applyFont="1" applyFill="1" applyBorder="1" applyAlignment="1">
      <alignment horizontal="center"/>
    </xf>
    <xf numFmtId="10" fontId="5" fillId="2" borderId="39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10" fontId="5" fillId="2" borderId="18" xfId="0" applyNumberFormat="1" applyFont="1" applyFill="1" applyBorder="1" applyAlignment="1">
      <alignment horizontal="center" vertical="center"/>
    </xf>
    <xf numFmtId="10" fontId="5" fillId="2" borderId="1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0" fontId="2" fillId="0" borderId="41" xfId="0" applyNumberFormat="1" applyFont="1" applyBorder="1" applyAlignment="1">
      <alignment horizontal="center" vertical="center"/>
    </xf>
    <xf numFmtId="10" fontId="2" fillId="0" borderId="40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0" fontId="2" fillId="2" borderId="2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10" fontId="4" fillId="2" borderId="39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0" fontId="4" fillId="0" borderId="23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0" fontId="2" fillId="2" borderId="41" xfId="0" applyNumberFormat="1" applyFont="1" applyFill="1" applyBorder="1" applyAlignment="1">
      <alignment horizontal="center" vertical="center"/>
    </xf>
    <xf numFmtId="10" fontId="2" fillId="2" borderId="40" xfId="0" applyNumberFormat="1" applyFont="1" applyFill="1" applyBorder="1" applyAlignment="1">
      <alignment horizontal="center" vertical="center"/>
    </xf>
    <xf numFmtId="10" fontId="5" fillId="2" borderId="23" xfId="0" applyNumberFormat="1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D24" sqref="D24"/>
    </sheetView>
  </sheetViews>
  <sheetFormatPr baseColWidth="10" defaultRowHeight="15"/>
  <cols>
    <col min="1" max="1" width="23" customWidth="1"/>
    <col min="2" max="2" width="19.5703125" customWidth="1"/>
    <col min="3" max="3" width="15.7109375" customWidth="1"/>
    <col min="4" max="4" width="14" customWidth="1"/>
    <col min="5" max="5" width="19" customWidth="1"/>
    <col min="6" max="6" width="14.140625" customWidth="1"/>
    <col min="7" max="7" width="18.140625" customWidth="1"/>
  </cols>
  <sheetData>
    <row r="2" spans="1:7" ht="0.75" customHeight="1"/>
    <row r="3" spans="1:7" ht="33" customHeight="1">
      <c r="A3" s="94" t="s">
        <v>49</v>
      </c>
      <c r="B3" s="94"/>
      <c r="C3" s="94"/>
      <c r="D3" s="94"/>
      <c r="E3" s="94"/>
      <c r="F3" s="94"/>
      <c r="G3" s="94"/>
    </row>
    <row r="4" spans="1:7" ht="30" customHeight="1">
      <c r="F4" s="95" t="s">
        <v>15</v>
      </c>
      <c r="G4" s="96"/>
    </row>
    <row r="5" spans="1:7">
      <c r="A5" s="73" t="s">
        <v>23</v>
      </c>
      <c r="B5" s="86" t="s">
        <v>25</v>
      </c>
      <c r="C5" s="86" t="s">
        <v>24</v>
      </c>
      <c r="D5" s="86" t="s">
        <v>16</v>
      </c>
      <c r="E5" s="86" t="s">
        <v>20</v>
      </c>
      <c r="F5" s="98" t="s">
        <v>11</v>
      </c>
      <c r="G5" s="100" t="s">
        <v>12</v>
      </c>
    </row>
    <row r="6" spans="1:7">
      <c r="A6" s="73"/>
      <c r="B6" s="97"/>
      <c r="C6" s="97"/>
      <c r="D6" s="97"/>
      <c r="E6" s="97"/>
      <c r="F6" s="99"/>
      <c r="G6" s="100"/>
    </row>
    <row r="7" spans="1:7">
      <c r="A7" s="73"/>
      <c r="B7" s="97"/>
      <c r="C7" s="97"/>
      <c r="D7" s="97"/>
      <c r="E7" s="97"/>
      <c r="F7" s="99"/>
      <c r="G7" s="100"/>
    </row>
    <row r="8" spans="1:7">
      <c r="A8" s="86"/>
      <c r="B8" s="97"/>
      <c r="C8" s="97"/>
      <c r="D8" s="97"/>
      <c r="E8" s="87"/>
      <c r="F8" s="99"/>
      <c r="G8" s="100"/>
    </row>
    <row r="9" spans="1:7">
      <c r="A9" s="80" t="s">
        <v>7</v>
      </c>
      <c r="B9" s="82">
        <v>1</v>
      </c>
      <c r="C9" s="84">
        <v>0.66</v>
      </c>
      <c r="D9" s="82">
        <f>B9*C9</f>
        <v>0.66</v>
      </c>
      <c r="E9" s="49" t="s">
        <v>29</v>
      </c>
      <c r="F9" s="42">
        <f>ROUNDDOWN(D9,0)</f>
        <v>0</v>
      </c>
      <c r="G9" s="42">
        <f>B9-F9</f>
        <v>1</v>
      </c>
    </row>
    <row r="10" spans="1:7">
      <c r="A10" s="81"/>
      <c r="B10" s="83"/>
      <c r="C10" s="85"/>
      <c r="D10" s="83"/>
      <c r="E10" s="50" t="s">
        <v>30</v>
      </c>
      <c r="F10" s="43">
        <f>ROUNDUP(D9,0)</f>
        <v>1</v>
      </c>
      <c r="G10" s="43">
        <f>0</f>
        <v>0</v>
      </c>
    </row>
    <row r="11" spans="1:7">
      <c r="A11" s="86" t="s">
        <v>8</v>
      </c>
      <c r="B11" s="88">
        <v>2</v>
      </c>
      <c r="C11" s="90">
        <f>0.66</f>
        <v>0.66</v>
      </c>
      <c r="D11" s="92">
        <f>B11*C11</f>
        <v>1.32</v>
      </c>
      <c r="E11" s="38" t="s">
        <v>29</v>
      </c>
      <c r="F11" s="30">
        <f>ROUNDDOWN(D11,)</f>
        <v>1</v>
      </c>
      <c r="G11" s="31">
        <f>B11-F11</f>
        <v>1</v>
      </c>
    </row>
    <row r="12" spans="1:7" ht="15.75" thickBot="1">
      <c r="A12" s="87"/>
      <c r="B12" s="89"/>
      <c r="C12" s="91"/>
      <c r="D12" s="93"/>
      <c r="E12" s="40" t="s">
        <v>30</v>
      </c>
      <c r="F12" s="33">
        <f>ROUNDUP(D11,)</f>
        <v>2</v>
      </c>
      <c r="G12" s="29">
        <f>B11-F12</f>
        <v>0</v>
      </c>
    </row>
    <row r="13" spans="1:7">
      <c r="A13" s="73" t="s">
        <v>9</v>
      </c>
      <c r="B13" s="74">
        <v>4</v>
      </c>
      <c r="C13" s="76">
        <f>0.66</f>
        <v>0.66</v>
      </c>
      <c r="D13" s="78">
        <f>B13*C13</f>
        <v>2.64</v>
      </c>
      <c r="E13" s="39" t="s">
        <v>29</v>
      </c>
      <c r="F13" s="32">
        <f>ROUNDDOWN(D13,)</f>
        <v>2</v>
      </c>
      <c r="G13" s="12">
        <f>B13-F13</f>
        <v>2</v>
      </c>
    </row>
    <row r="14" spans="1:7" ht="15.75" thickBot="1">
      <c r="A14" s="73"/>
      <c r="B14" s="75"/>
      <c r="C14" s="77"/>
      <c r="D14" s="79"/>
      <c r="E14" s="40" t="s">
        <v>30</v>
      </c>
      <c r="F14" s="33">
        <f>ROUNDUP(D13,)</f>
        <v>3</v>
      </c>
      <c r="G14" s="29">
        <f>B13-F14</f>
        <v>1</v>
      </c>
    </row>
  </sheetData>
  <mergeCells count="21">
    <mergeCell ref="A3:G3"/>
    <mergeCell ref="F4:G4"/>
    <mergeCell ref="A5:A8"/>
    <mergeCell ref="B5:B8"/>
    <mergeCell ref="C5:C8"/>
    <mergeCell ref="D5:D8"/>
    <mergeCell ref="E5:E8"/>
    <mergeCell ref="F5:F8"/>
    <mergeCell ref="G5:G8"/>
    <mergeCell ref="A13:A14"/>
    <mergeCell ref="B13:B14"/>
    <mergeCell ref="C13:C14"/>
    <mergeCell ref="D13:D14"/>
    <mergeCell ref="A9:A10"/>
    <mergeCell ref="B9:B10"/>
    <mergeCell ref="C9:C10"/>
    <mergeCell ref="D9:D10"/>
    <mergeCell ref="A11:A12"/>
    <mergeCell ref="B11:B12"/>
    <mergeCell ref="C11:C12"/>
    <mergeCell ref="D11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21" sqref="D21"/>
    </sheetView>
  </sheetViews>
  <sheetFormatPr baseColWidth="10" defaultRowHeight="15"/>
  <cols>
    <col min="1" max="1" width="19.5703125" customWidth="1"/>
    <col min="2" max="2" width="19.85546875" customWidth="1"/>
    <col min="3" max="3" width="13.28515625" customWidth="1"/>
    <col min="5" max="5" width="17.42578125" customWidth="1"/>
    <col min="6" max="6" width="14.5703125" customWidth="1"/>
    <col min="7" max="7" width="20.5703125" customWidth="1"/>
  </cols>
  <sheetData>
    <row r="1" spans="1:7" ht="42" customHeight="1">
      <c r="A1" s="94" t="s">
        <v>36</v>
      </c>
      <c r="B1" s="94"/>
      <c r="C1" s="94"/>
      <c r="D1" s="94"/>
      <c r="E1" s="94"/>
      <c r="F1" s="94"/>
      <c r="G1" s="94"/>
    </row>
    <row r="2" spans="1:7" ht="44.25" customHeight="1">
      <c r="F2" s="95" t="s">
        <v>15</v>
      </c>
      <c r="G2" s="96"/>
    </row>
    <row r="3" spans="1:7">
      <c r="A3" s="73" t="s">
        <v>23</v>
      </c>
      <c r="B3" s="86" t="s">
        <v>25</v>
      </c>
      <c r="C3" s="86" t="s">
        <v>24</v>
      </c>
      <c r="D3" s="86" t="s">
        <v>16</v>
      </c>
      <c r="E3" s="86" t="s">
        <v>20</v>
      </c>
      <c r="F3" s="98" t="s">
        <v>11</v>
      </c>
      <c r="G3" s="116" t="s">
        <v>12</v>
      </c>
    </row>
    <row r="4" spans="1:7">
      <c r="A4" s="73"/>
      <c r="B4" s="97"/>
      <c r="C4" s="97"/>
      <c r="D4" s="97"/>
      <c r="E4" s="97"/>
      <c r="F4" s="99"/>
      <c r="G4" s="117"/>
    </row>
    <row r="5" spans="1:7">
      <c r="A5" s="73"/>
      <c r="B5" s="97"/>
      <c r="C5" s="97"/>
      <c r="D5" s="97"/>
      <c r="E5" s="97"/>
      <c r="F5" s="99"/>
      <c r="G5" s="117"/>
    </row>
    <row r="6" spans="1:7">
      <c r="A6" s="86"/>
      <c r="B6" s="97"/>
      <c r="C6" s="97"/>
      <c r="D6" s="97"/>
      <c r="E6" s="87"/>
      <c r="F6" s="99"/>
      <c r="G6" s="117"/>
    </row>
    <row r="7" spans="1:7" ht="24.75" customHeight="1">
      <c r="A7" s="80" t="s">
        <v>7</v>
      </c>
      <c r="B7" s="82">
        <v>2</v>
      </c>
      <c r="C7" s="84">
        <f>C9</f>
        <v>0.66</v>
      </c>
      <c r="D7" s="82">
        <f>B7*C7</f>
        <v>1.32</v>
      </c>
      <c r="E7" s="49" t="s">
        <v>29</v>
      </c>
      <c r="F7" s="42">
        <f>1</f>
        <v>1</v>
      </c>
      <c r="G7" s="42">
        <f>1</f>
        <v>1</v>
      </c>
    </row>
    <row r="8" spans="1:7" ht="30" customHeight="1">
      <c r="A8" s="81"/>
      <c r="B8" s="83"/>
      <c r="C8" s="85"/>
      <c r="D8" s="83"/>
      <c r="E8" s="50" t="s">
        <v>30</v>
      </c>
      <c r="F8" s="43">
        <f>2</f>
        <v>2</v>
      </c>
      <c r="G8" s="43">
        <f>0</f>
        <v>0</v>
      </c>
    </row>
    <row r="9" spans="1:7" ht="31.5" customHeight="1">
      <c r="A9" s="86" t="s">
        <v>8</v>
      </c>
      <c r="B9" s="101">
        <f>4</f>
        <v>4</v>
      </c>
      <c r="C9" s="103">
        <f>0.66</f>
        <v>0.66</v>
      </c>
      <c r="D9" s="105">
        <f>B9*C9</f>
        <v>2.64</v>
      </c>
      <c r="E9" s="38" t="s">
        <v>29</v>
      </c>
      <c r="F9" s="30">
        <f>ROUNDDOWN(D9,)</f>
        <v>2</v>
      </c>
      <c r="G9" s="31">
        <f>B9-F9</f>
        <v>2</v>
      </c>
    </row>
    <row r="10" spans="1:7" ht="31.5" customHeight="1" thickBot="1">
      <c r="A10" s="87"/>
      <c r="B10" s="102"/>
      <c r="C10" s="104"/>
      <c r="D10" s="106"/>
      <c r="E10" s="40" t="s">
        <v>30</v>
      </c>
      <c r="F10" s="33">
        <f>ROUNDUP(D9,)</f>
        <v>3</v>
      </c>
      <c r="G10" s="29">
        <f>B9-F10</f>
        <v>1</v>
      </c>
    </row>
    <row r="11" spans="1:7" ht="33" customHeight="1">
      <c r="A11" s="109" t="s">
        <v>9</v>
      </c>
      <c r="B11" s="107">
        <f>6</f>
        <v>6</v>
      </c>
      <c r="C11" s="76">
        <f>0.66</f>
        <v>0.66</v>
      </c>
      <c r="D11" s="78">
        <f>B11*C11</f>
        <v>3.96</v>
      </c>
      <c r="E11" s="39" t="s">
        <v>29</v>
      </c>
      <c r="F11" s="32">
        <f>ROUNDDOWN(D11,)</f>
        <v>3</v>
      </c>
      <c r="G11" s="12">
        <f>B11-F11</f>
        <v>3</v>
      </c>
    </row>
    <row r="12" spans="1:7" ht="22.5" customHeight="1" thickBot="1">
      <c r="A12" s="110"/>
      <c r="B12" s="108"/>
      <c r="C12" s="77"/>
      <c r="D12" s="79"/>
      <c r="E12" s="40" t="s">
        <v>30</v>
      </c>
      <c r="F12" s="33">
        <f>ROUNDUP(D11,)</f>
        <v>4</v>
      </c>
      <c r="G12" s="29">
        <f>B11-F12</f>
        <v>2</v>
      </c>
    </row>
    <row r="13" spans="1:7" ht="22.5" customHeight="1">
      <c r="A13" s="110"/>
      <c r="B13" s="112">
        <f>8</f>
        <v>8</v>
      </c>
      <c r="C13" s="114">
        <f>0.66</f>
        <v>0.66</v>
      </c>
      <c r="D13" s="115">
        <f>B13*C13</f>
        <v>5.28</v>
      </c>
      <c r="E13" s="39" t="s">
        <v>29</v>
      </c>
      <c r="F13" s="32">
        <f>ROUNDDOWN(D13,)</f>
        <v>5</v>
      </c>
      <c r="G13" s="12">
        <f>B13-F13</f>
        <v>3</v>
      </c>
    </row>
    <row r="14" spans="1:7" ht="25.5" customHeight="1" thickBot="1">
      <c r="A14" s="111"/>
      <c r="B14" s="113"/>
      <c r="C14" s="104"/>
      <c r="D14" s="106"/>
      <c r="E14" s="40" t="s">
        <v>30</v>
      </c>
      <c r="F14" s="33">
        <f>ROUNDUP(D13,)</f>
        <v>6</v>
      </c>
      <c r="G14" s="29">
        <f>B13-F14</f>
        <v>2</v>
      </c>
    </row>
    <row r="18" spans="2:2">
      <c r="B18">
        <f>2/3</f>
        <v>0.66666666666666663</v>
      </c>
    </row>
    <row r="21" spans="2:2">
      <c r="B21">
        <f>4*B18</f>
        <v>2.6666666666666665</v>
      </c>
    </row>
  </sheetData>
  <mergeCells count="24">
    <mergeCell ref="A1:G1"/>
    <mergeCell ref="F2:G2"/>
    <mergeCell ref="F3:F6"/>
    <mergeCell ref="G3:G6"/>
    <mergeCell ref="A7:A8"/>
    <mergeCell ref="B7:B8"/>
    <mergeCell ref="C7:C8"/>
    <mergeCell ref="D7:D8"/>
    <mergeCell ref="E3:E6"/>
    <mergeCell ref="B13:B14"/>
    <mergeCell ref="C13:C14"/>
    <mergeCell ref="D13:D14"/>
    <mergeCell ref="A9:A10"/>
    <mergeCell ref="A11:A14"/>
    <mergeCell ref="A3:A6"/>
    <mergeCell ref="B3:B6"/>
    <mergeCell ref="C3:C6"/>
    <mergeCell ref="D3:D6"/>
    <mergeCell ref="B9:B10"/>
    <mergeCell ref="C9:C10"/>
    <mergeCell ref="D9:D10"/>
    <mergeCell ref="B11:B12"/>
    <mergeCell ref="C11:C12"/>
    <mergeCell ref="D11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22" sqref="C22"/>
    </sheetView>
  </sheetViews>
  <sheetFormatPr baseColWidth="10" defaultRowHeight="15"/>
  <cols>
    <col min="1" max="1" width="28" customWidth="1"/>
    <col min="2" max="2" width="22" customWidth="1"/>
    <col min="3" max="3" width="18.140625" customWidth="1"/>
    <col min="4" max="5" width="16.85546875" customWidth="1"/>
    <col min="6" max="6" width="16.42578125" customWidth="1"/>
    <col min="7" max="7" width="17" customWidth="1"/>
    <col min="8" max="8" width="13.42578125" hidden="1" customWidth="1"/>
  </cols>
  <sheetData>
    <row r="1" spans="1:8" ht="54.75" customHeight="1">
      <c r="A1" s="94" t="s">
        <v>35</v>
      </c>
      <c r="B1" s="94"/>
      <c r="C1" s="94"/>
      <c r="D1" s="94"/>
      <c r="E1" s="94"/>
      <c r="F1" s="94"/>
      <c r="G1" s="94"/>
    </row>
    <row r="2" spans="1:8" ht="4.5" customHeight="1"/>
    <row r="3" spans="1:8" ht="31.5" customHeight="1">
      <c r="F3" s="95" t="s">
        <v>15</v>
      </c>
      <c r="G3" s="96"/>
    </row>
    <row r="4" spans="1:8" ht="64.5" customHeight="1">
      <c r="A4" s="73" t="s">
        <v>23</v>
      </c>
      <c r="B4" s="86" t="s">
        <v>33</v>
      </c>
      <c r="C4" s="86" t="s">
        <v>26</v>
      </c>
      <c r="D4" s="86" t="s">
        <v>19</v>
      </c>
      <c r="E4" s="86" t="s">
        <v>20</v>
      </c>
      <c r="F4" s="100" t="s">
        <v>11</v>
      </c>
      <c r="G4" s="116" t="s">
        <v>12</v>
      </c>
      <c r="H4" s="6" t="s">
        <v>10</v>
      </c>
    </row>
    <row r="5" spans="1:8" ht="26.25" hidden="1" customHeight="1">
      <c r="A5" s="73"/>
      <c r="B5" s="97"/>
      <c r="C5" s="97"/>
      <c r="D5" s="97"/>
      <c r="E5" s="97"/>
      <c r="F5" s="100"/>
      <c r="G5" s="117"/>
      <c r="H5" s="5"/>
    </row>
    <row r="6" spans="1:8" ht="24.75" hidden="1" customHeight="1">
      <c r="A6" s="73"/>
      <c r="B6" s="97"/>
      <c r="C6" s="97"/>
      <c r="D6" s="97"/>
      <c r="E6" s="97"/>
      <c r="F6" s="100"/>
      <c r="G6" s="117"/>
      <c r="H6" s="5"/>
    </row>
    <row r="7" spans="1:8" ht="24.75" customHeight="1">
      <c r="A7" s="86"/>
      <c r="B7" s="97"/>
      <c r="C7" s="97"/>
      <c r="D7" s="97"/>
      <c r="E7" s="97"/>
      <c r="F7" s="133"/>
      <c r="G7" s="117"/>
      <c r="H7" s="8"/>
    </row>
    <row r="8" spans="1:8" ht="24.75" customHeight="1">
      <c r="A8" s="122" t="s">
        <v>37</v>
      </c>
      <c r="B8" s="118">
        <v>2</v>
      </c>
      <c r="C8" s="136">
        <f>0.66</f>
        <v>0.66</v>
      </c>
      <c r="D8" s="118">
        <f>B8*C8</f>
        <v>1.32</v>
      </c>
      <c r="E8" s="49" t="s">
        <v>29</v>
      </c>
      <c r="F8" s="42">
        <f>ROUNDDOWN(D8,0)</f>
        <v>1</v>
      </c>
      <c r="G8" s="42">
        <f>B8-F8</f>
        <v>1</v>
      </c>
      <c r="H8" s="8"/>
    </row>
    <row r="9" spans="1:8" ht="17.25" customHeight="1">
      <c r="A9" s="122"/>
      <c r="B9" s="118"/>
      <c r="C9" s="136"/>
      <c r="D9" s="118"/>
      <c r="E9" s="50" t="s">
        <v>30</v>
      </c>
      <c r="F9" s="43">
        <f>ROUNDUP(D8,0)</f>
        <v>2</v>
      </c>
      <c r="G9" s="43">
        <f>F9-B8</f>
        <v>0</v>
      </c>
      <c r="H9" s="8"/>
    </row>
    <row r="10" spans="1:8" ht="24" customHeight="1">
      <c r="A10" s="124" t="s">
        <v>38</v>
      </c>
      <c r="B10" s="127">
        <f>4</f>
        <v>4</v>
      </c>
      <c r="C10" s="134">
        <f>0.66</f>
        <v>0.66</v>
      </c>
      <c r="D10" s="131">
        <f>B10*C10</f>
        <v>2.64</v>
      </c>
      <c r="E10" s="51" t="s">
        <v>29</v>
      </c>
      <c r="F10" s="52">
        <f>ROUNDDOWN(D10,)</f>
        <v>2</v>
      </c>
      <c r="G10" s="53">
        <f>B10-F10</f>
        <v>2</v>
      </c>
      <c r="H10" s="7">
        <f>G10+F10</f>
        <v>4</v>
      </c>
    </row>
    <row r="11" spans="1:8" ht="21" customHeight="1" thickBot="1">
      <c r="A11" s="125"/>
      <c r="B11" s="128"/>
      <c r="C11" s="135"/>
      <c r="D11" s="132"/>
      <c r="E11" s="48" t="s">
        <v>30</v>
      </c>
      <c r="F11" s="54">
        <f>ROUNDUP(D10,)</f>
        <v>3</v>
      </c>
      <c r="G11" s="55">
        <f>B10-F11</f>
        <v>1</v>
      </c>
      <c r="H11" s="7">
        <f t="shared" ref="H11:H19" si="0">G11+F11</f>
        <v>4</v>
      </c>
    </row>
    <row r="12" spans="1:8" ht="20.25" customHeight="1">
      <c r="A12" s="126" t="s">
        <v>8</v>
      </c>
      <c r="B12" s="129">
        <f>6</f>
        <v>6</v>
      </c>
      <c r="C12" s="76">
        <f>0.66</f>
        <v>0.66</v>
      </c>
      <c r="D12" s="78">
        <f t="shared" ref="D12:D18" si="1">B12*C12</f>
        <v>3.96</v>
      </c>
      <c r="E12" s="25" t="s">
        <v>29</v>
      </c>
      <c r="F12" s="32">
        <f>ROUNDDOWN(D12,)</f>
        <v>3</v>
      </c>
      <c r="G12" s="12">
        <f>B12-F12</f>
        <v>3</v>
      </c>
      <c r="H12" s="7">
        <f t="shared" si="0"/>
        <v>6</v>
      </c>
    </row>
    <row r="13" spans="1:8" ht="23.25" customHeight="1" thickBot="1">
      <c r="A13" s="126"/>
      <c r="B13" s="130"/>
      <c r="C13" s="77"/>
      <c r="D13" s="79"/>
      <c r="E13" s="26" t="s">
        <v>31</v>
      </c>
      <c r="F13" s="33">
        <f>ROUNDUP(D12,)</f>
        <v>4</v>
      </c>
      <c r="G13" s="29">
        <f>B12-F13</f>
        <v>2</v>
      </c>
      <c r="H13" s="7">
        <f t="shared" si="0"/>
        <v>6</v>
      </c>
    </row>
    <row r="14" spans="1:8" ht="25.5" customHeight="1">
      <c r="A14" s="126" t="s">
        <v>9</v>
      </c>
      <c r="B14" s="120">
        <f>8</f>
        <v>8</v>
      </c>
      <c r="C14" s="119">
        <f>0.66</f>
        <v>0.66</v>
      </c>
      <c r="D14" s="123">
        <f t="shared" si="1"/>
        <v>5.28</v>
      </c>
      <c r="E14" s="25" t="s">
        <v>32</v>
      </c>
      <c r="F14" s="32">
        <f>ROUNDDOWN(D14,)</f>
        <v>5</v>
      </c>
      <c r="G14" s="12">
        <f>B14-F14</f>
        <v>3</v>
      </c>
      <c r="H14" s="7">
        <f t="shared" si="0"/>
        <v>8</v>
      </c>
    </row>
    <row r="15" spans="1:8" ht="21" customHeight="1" thickBot="1">
      <c r="A15" s="126"/>
      <c r="B15" s="121"/>
      <c r="C15" s="91"/>
      <c r="D15" s="93"/>
      <c r="E15" s="26" t="s">
        <v>31</v>
      </c>
      <c r="F15" s="33">
        <f>ROUNDUP(D14,)</f>
        <v>6</v>
      </c>
      <c r="G15" s="29">
        <f>B14-F15</f>
        <v>2</v>
      </c>
      <c r="H15" s="7">
        <f t="shared" si="0"/>
        <v>8</v>
      </c>
    </row>
    <row r="16" spans="1:8" ht="18.75" customHeight="1">
      <c r="A16" s="126"/>
      <c r="B16" s="107">
        <f>10</f>
        <v>10</v>
      </c>
      <c r="C16" s="76">
        <f>0.66</f>
        <v>0.66</v>
      </c>
      <c r="D16" s="78">
        <f t="shared" si="1"/>
        <v>6.6000000000000005</v>
      </c>
      <c r="E16" s="25" t="s">
        <v>29</v>
      </c>
      <c r="F16" s="32">
        <f>ROUNDDOWN(D16,)</f>
        <v>6</v>
      </c>
      <c r="G16" s="12">
        <f>B16-F16</f>
        <v>4</v>
      </c>
      <c r="H16" s="7">
        <f t="shared" si="0"/>
        <v>10</v>
      </c>
    </row>
    <row r="17" spans="1:8" ht="19.5" customHeight="1" thickBot="1">
      <c r="A17" s="126"/>
      <c r="B17" s="108"/>
      <c r="C17" s="77"/>
      <c r="D17" s="79"/>
      <c r="E17" s="26" t="s">
        <v>30</v>
      </c>
      <c r="F17" s="33">
        <f>ROUNDUP(D16,)</f>
        <v>7</v>
      </c>
      <c r="G17" s="29">
        <f>B16-F17</f>
        <v>3</v>
      </c>
      <c r="H17" s="7">
        <f t="shared" si="0"/>
        <v>10</v>
      </c>
    </row>
    <row r="18" spans="1:8" ht="18" customHeight="1">
      <c r="A18" s="126"/>
      <c r="B18" s="120">
        <f>12</f>
        <v>12</v>
      </c>
      <c r="C18" s="119">
        <f>0.66</f>
        <v>0.66</v>
      </c>
      <c r="D18" s="123">
        <f t="shared" si="1"/>
        <v>7.92</v>
      </c>
      <c r="E18" s="25" t="s">
        <v>29</v>
      </c>
      <c r="F18" s="32">
        <f>ROUNDDOWN(D18,)</f>
        <v>7</v>
      </c>
      <c r="G18" s="12">
        <f>B18-F18</f>
        <v>5</v>
      </c>
      <c r="H18" s="7">
        <f t="shared" si="0"/>
        <v>12</v>
      </c>
    </row>
    <row r="19" spans="1:8" ht="22.5" customHeight="1" thickBot="1">
      <c r="A19" s="126"/>
      <c r="B19" s="121"/>
      <c r="C19" s="91"/>
      <c r="D19" s="93"/>
      <c r="E19" s="26" t="s">
        <v>31</v>
      </c>
      <c r="F19" s="33">
        <f>ROUNDUP(D18,)</f>
        <v>8</v>
      </c>
      <c r="G19" s="29">
        <f>B18-F19</f>
        <v>4</v>
      </c>
      <c r="H19" s="7">
        <f t="shared" si="0"/>
        <v>12</v>
      </c>
    </row>
    <row r="20" spans="1:8" ht="36" customHeight="1">
      <c r="A20" s="1"/>
      <c r="B20" s="4"/>
      <c r="C20" s="1"/>
      <c r="F20" s="3"/>
      <c r="G20" s="3"/>
      <c r="H20" s="3"/>
    </row>
    <row r="21" spans="1:8" ht="0.75" customHeight="1">
      <c r="A21" s="2" t="s">
        <v>6</v>
      </c>
      <c r="B21">
        <f>2/3</f>
        <v>0.66666666666666663</v>
      </c>
    </row>
  </sheetData>
  <mergeCells count="31">
    <mergeCell ref="A1:G1"/>
    <mergeCell ref="C10:C11"/>
    <mergeCell ref="D14:D15"/>
    <mergeCell ref="C14:C15"/>
    <mergeCell ref="D4:D7"/>
    <mergeCell ref="E4:E7"/>
    <mergeCell ref="C8:C9"/>
    <mergeCell ref="A14:A19"/>
    <mergeCell ref="C12:C13"/>
    <mergeCell ref="F3:G3"/>
    <mergeCell ref="F4:F7"/>
    <mergeCell ref="G4:G7"/>
    <mergeCell ref="A10:A11"/>
    <mergeCell ref="A12:A13"/>
    <mergeCell ref="B10:B11"/>
    <mergeCell ref="B12:B13"/>
    <mergeCell ref="D10:D11"/>
    <mergeCell ref="D12:D13"/>
    <mergeCell ref="A4:A7"/>
    <mergeCell ref="B4:B7"/>
    <mergeCell ref="C4:C7"/>
    <mergeCell ref="A8:A9"/>
    <mergeCell ref="B8:B9"/>
    <mergeCell ref="D8:D9"/>
    <mergeCell ref="C16:C17"/>
    <mergeCell ref="C18:C19"/>
    <mergeCell ref="B18:B19"/>
    <mergeCell ref="B14:B15"/>
    <mergeCell ref="B16:B17"/>
    <mergeCell ref="D16:D17"/>
    <mergeCell ref="D18:D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10" sqref="A10:A11"/>
    </sheetView>
  </sheetViews>
  <sheetFormatPr baseColWidth="10" defaultRowHeight="15"/>
  <cols>
    <col min="1" max="1" width="30.42578125" customWidth="1"/>
    <col min="2" max="2" width="20.5703125" customWidth="1"/>
    <col min="3" max="3" width="12.85546875" customWidth="1"/>
    <col min="4" max="5" width="18.140625" customWidth="1"/>
    <col min="6" max="6" width="17.5703125" customWidth="1"/>
    <col min="7" max="7" width="18.7109375" customWidth="1"/>
  </cols>
  <sheetData>
    <row r="1" spans="1:7" ht="34.5" customHeight="1">
      <c r="A1" s="94" t="s">
        <v>39</v>
      </c>
      <c r="B1" s="94"/>
      <c r="C1" s="94"/>
      <c r="D1" s="94"/>
      <c r="E1" s="94"/>
      <c r="F1" s="94"/>
      <c r="G1" s="94"/>
    </row>
    <row r="3" spans="1:7">
      <c r="F3" s="95" t="s">
        <v>15</v>
      </c>
      <c r="G3" s="96"/>
    </row>
    <row r="4" spans="1:7" ht="27.75" customHeight="1">
      <c r="A4" s="73" t="s">
        <v>23</v>
      </c>
      <c r="B4" s="86" t="s">
        <v>25</v>
      </c>
      <c r="C4" s="86" t="s">
        <v>26</v>
      </c>
      <c r="D4" s="86" t="s">
        <v>19</v>
      </c>
      <c r="E4" s="86" t="s">
        <v>20</v>
      </c>
      <c r="F4" s="100" t="s">
        <v>11</v>
      </c>
      <c r="G4" s="116" t="s">
        <v>12</v>
      </c>
    </row>
    <row r="5" spans="1:7" ht="50.25" customHeight="1" thickBot="1">
      <c r="A5" s="73"/>
      <c r="B5" s="97"/>
      <c r="C5" s="97"/>
      <c r="D5" s="97"/>
      <c r="E5" s="97"/>
      <c r="F5" s="100"/>
      <c r="G5" s="117"/>
    </row>
    <row r="6" spans="1:7" ht="20.25" hidden="1" customHeight="1">
      <c r="A6" s="73"/>
      <c r="B6" s="97"/>
      <c r="C6" s="97"/>
      <c r="D6" s="97"/>
      <c r="E6" s="97"/>
      <c r="F6" s="100"/>
      <c r="G6" s="117"/>
    </row>
    <row r="7" spans="1:7" ht="21" hidden="1" customHeight="1" thickBot="1">
      <c r="A7" s="86"/>
      <c r="B7" s="97"/>
      <c r="C7" s="97"/>
      <c r="D7" s="97"/>
      <c r="E7" s="87"/>
      <c r="F7" s="133"/>
      <c r="G7" s="117"/>
    </row>
    <row r="8" spans="1:7" ht="21" customHeight="1">
      <c r="A8" s="122" t="s">
        <v>47</v>
      </c>
      <c r="B8" s="118">
        <f>4</f>
        <v>4</v>
      </c>
      <c r="C8" s="136">
        <f>0.66</f>
        <v>0.66</v>
      </c>
      <c r="D8" s="118">
        <f>B8*C8</f>
        <v>2.64</v>
      </c>
      <c r="E8" s="46" t="s">
        <v>13</v>
      </c>
      <c r="F8" s="47">
        <f>ROUNDDOWN(D8,0)</f>
        <v>2</v>
      </c>
      <c r="G8" s="47">
        <f>B8-F8</f>
        <v>2</v>
      </c>
    </row>
    <row r="9" spans="1:7" ht="29.25" customHeight="1" thickBot="1">
      <c r="A9" s="122"/>
      <c r="B9" s="118"/>
      <c r="C9" s="136"/>
      <c r="D9" s="118"/>
      <c r="E9" s="48" t="s">
        <v>14</v>
      </c>
      <c r="F9" s="43">
        <f>ROUNDUP(D8,0)</f>
        <v>3</v>
      </c>
      <c r="G9" s="43">
        <f>B8-F9</f>
        <v>1</v>
      </c>
    </row>
    <row r="10" spans="1:7" ht="22.5" customHeight="1">
      <c r="A10" s="137" t="s">
        <v>17</v>
      </c>
      <c r="B10" s="138">
        <f>6</f>
        <v>6</v>
      </c>
      <c r="C10" s="90">
        <f>0.66</f>
        <v>0.66</v>
      </c>
      <c r="D10" s="92">
        <f>B10*C10</f>
        <v>3.96</v>
      </c>
      <c r="E10" s="41" t="s">
        <v>13</v>
      </c>
      <c r="F10" s="44">
        <f>ROUNDDOWN(D10,)</f>
        <v>3</v>
      </c>
      <c r="G10" s="45">
        <f>B10-F10</f>
        <v>3</v>
      </c>
    </row>
    <row r="11" spans="1:7" ht="23.25" customHeight="1" thickBot="1">
      <c r="A11" s="126"/>
      <c r="B11" s="121"/>
      <c r="C11" s="91"/>
      <c r="D11" s="93"/>
      <c r="E11" s="40" t="s">
        <v>14</v>
      </c>
      <c r="F11" s="33">
        <f>ROUNDUP(D10,)</f>
        <v>4</v>
      </c>
      <c r="G11" s="29">
        <f>B10-F11</f>
        <v>2</v>
      </c>
    </row>
    <row r="12" spans="1:7" ht="21" customHeight="1">
      <c r="A12" s="126" t="s">
        <v>8</v>
      </c>
      <c r="B12" s="129">
        <f>8</f>
        <v>8</v>
      </c>
      <c r="C12" s="76">
        <f>0.66</f>
        <v>0.66</v>
      </c>
      <c r="D12" s="78">
        <f t="shared" ref="D12:D20" si="0">B12*C12</f>
        <v>5.28</v>
      </c>
      <c r="E12" s="25" t="s">
        <v>13</v>
      </c>
      <c r="F12" s="32">
        <f>ROUNDDOWN(D12,)</f>
        <v>5</v>
      </c>
      <c r="G12" s="12">
        <f>B12-F12</f>
        <v>3</v>
      </c>
    </row>
    <row r="13" spans="1:7" ht="25.5" customHeight="1" thickBot="1">
      <c r="A13" s="98"/>
      <c r="B13" s="130"/>
      <c r="C13" s="77"/>
      <c r="D13" s="79"/>
      <c r="E13" s="26" t="s">
        <v>14</v>
      </c>
      <c r="F13" s="33">
        <f>ROUNDUP(D12,)</f>
        <v>6</v>
      </c>
      <c r="G13" s="29">
        <f>B12-F13</f>
        <v>2</v>
      </c>
    </row>
    <row r="14" spans="1:7" ht="20.25" customHeight="1">
      <c r="A14" s="140" t="s">
        <v>9</v>
      </c>
      <c r="B14" s="120">
        <v>10</v>
      </c>
      <c r="C14" s="119">
        <f>0.66</f>
        <v>0.66</v>
      </c>
      <c r="D14" s="123">
        <f t="shared" si="0"/>
        <v>6.6000000000000005</v>
      </c>
      <c r="E14" s="25" t="s">
        <v>13</v>
      </c>
      <c r="F14" s="32">
        <f>ROUNDDOWN(D14,)</f>
        <v>6</v>
      </c>
      <c r="G14" s="12">
        <f>B14-F14</f>
        <v>4</v>
      </c>
    </row>
    <row r="15" spans="1:7" ht="24" customHeight="1" thickBot="1">
      <c r="A15" s="141"/>
      <c r="B15" s="121"/>
      <c r="C15" s="91"/>
      <c r="D15" s="93"/>
      <c r="E15" s="26" t="s">
        <v>14</v>
      </c>
      <c r="F15" s="33">
        <f>ROUNDUP(D14,)</f>
        <v>7</v>
      </c>
      <c r="G15" s="29">
        <f>B14-F15</f>
        <v>3</v>
      </c>
    </row>
    <row r="16" spans="1:7" ht="23.25" customHeight="1">
      <c r="A16" s="141"/>
      <c r="B16" s="107">
        <v>12</v>
      </c>
      <c r="C16" s="76">
        <f>0.66</f>
        <v>0.66</v>
      </c>
      <c r="D16" s="78">
        <f t="shared" si="0"/>
        <v>7.92</v>
      </c>
      <c r="E16" s="25" t="s">
        <v>13</v>
      </c>
      <c r="F16" s="32">
        <f>ROUNDDOWN(D16,)</f>
        <v>7</v>
      </c>
      <c r="G16" s="12">
        <f>B16-F16</f>
        <v>5</v>
      </c>
    </row>
    <row r="17" spans="1:7" ht="27" customHeight="1" thickBot="1">
      <c r="A17" s="141"/>
      <c r="B17" s="108"/>
      <c r="C17" s="77"/>
      <c r="D17" s="79"/>
      <c r="E17" s="26" t="s">
        <v>14</v>
      </c>
      <c r="F17" s="33">
        <f>ROUNDUP(D16,)</f>
        <v>8</v>
      </c>
      <c r="G17" s="29">
        <f>B16-F17</f>
        <v>4</v>
      </c>
    </row>
    <row r="18" spans="1:7" ht="22.5" customHeight="1">
      <c r="A18" s="141"/>
      <c r="B18" s="120">
        <v>14</v>
      </c>
      <c r="C18" s="119">
        <f>0.66</f>
        <v>0.66</v>
      </c>
      <c r="D18" s="123">
        <f t="shared" si="0"/>
        <v>9.24</v>
      </c>
      <c r="E18" s="25" t="s">
        <v>13</v>
      </c>
      <c r="F18" s="32">
        <f>ROUNDDOWN(D18,)</f>
        <v>9</v>
      </c>
      <c r="G18" s="12">
        <f>B18-F18</f>
        <v>5</v>
      </c>
    </row>
    <row r="19" spans="1:7" ht="20.25" customHeight="1" thickBot="1">
      <c r="A19" s="141"/>
      <c r="B19" s="143"/>
      <c r="C19" s="144"/>
      <c r="D19" s="139"/>
      <c r="E19" s="26" t="s">
        <v>14</v>
      </c>
      <c r="F19" s="35">
        <f>ROUNDUP(D18,)</f>
        <v>10</v>
      </c>
      <c r="G19" s="36">
        <f>B18-F19</f>
        <v>4</v>
      </c>
    </row>
    <row r="20" spans="1:7" ht="19.5" customHeight="1">
      <c r="A20" s="141"/>
      <c r="B20" s="107">
        <f>16</f>
        <v>16</v>
      </c>
      <c r="C20" s="76">
        <f>0.66</f>
        <v>0.66</v>
      </c>
      <c r="D20" s="78">
        <f t="shared" si="0"/>
        <v>10.56</v>
      </c>
      <c r="E20" s="25" t="s">
        <v>13</v>
      </c>
      <c r="F20" s="32">
        <f>ROUNDDOWN(D20,)</f>
        <v>10</v>
      </c>
      <c r="G20" s="12">
        <f>B20-F20</f>
        <v>6</v>
      </c>
    </row>
    <row r="21" spans="1:7" ht="21.75" customHeight="1" thickBot="1">
      <c r="A21" s="142"/>
      <c r="B21" s="108"/>
      <c r="C21" s="77"/>
      <c r="D21" s="79"/>
      <c r="E21" s="26" t="s">
        <v>14</v>
      </c>
      <c r="F21" s="33">
        <f>ROUNDUP(D20,)</f>
        <v>11</v>
      </c>
      <c r="G21" s="29">
        <f>B20-F21</f>
        <v>5</v>
      </c>
    </row>
    <row r="24" spans="1:7">
      <c r="B24">
        <f>8*'liste 6'!B21</f>
        <v>5.333333333333333</v>
      </c>
    </row>
  </sheetData>
  <mergeCells count="34">
    <mergeCell ref="B18:B19"/>
    <mergeCell ref="C18:C19"/>
    <mergeCell ref="D16:D17"/>
    <mergeCell ref="B12:B13"/>
    <mergeCell ref="F3:G3"/>
    <mergeCell ref="B4:B7"/>
    <mergeCell ref="C4:C7"/>
    <mergeCell ref="D4:D7"/>
    <mergeCell ref="E4:E7"/>
    <mergeCell ref="F4:F7"/>
    <mergeCell ref="G4:G7"/>
    <mergeCell ref="C12:C13"/>
    <mergeCell ref="D12:D13"/>
    <mergeCell ref="D20:D21"/>
    <mergeCell ref="B20:B21"/>
    <mergeCell ref="A10:A11"/>
    <mergeCell ref="B10:B11"/>
    <mergeCell ref="D10:D11"/>
    <mergeCell ref="A12:A13"/>
    <mergeCell ref="D18:D19"/>
    <mergeCell ref="C10:C11"/>
    <mergeCell ref="B14:B15"/>
    <mergeCell ref="C14:C15"/>
    <mergeCell ref="D14:D15"/>
    <mergeCell ref="A14:A21"/>
    <mergeCell ref="C20:C21"/>
    <mergeCell ref="C16:C17"/>
    <mergeCell ref="B16:B17"/>
    <mergeCell ref="A8:A9"/>
    <mergeCell ref="B8:B9"/>
    <mergeCell ref="C8:C9"/>
    <mergeCell ref="D8:D9"/>
    <mergeCell ref="A1:G1"/>
    <mergeCell ref="A4: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14" sqref="A14:A25"/>
    </sheetView>
  </sheetViews>
  <sheetFormatPr baseColWidth="10" defaultRowHeight="15"/>
  <cols>
    <col min="1" max="1" width="27.42578125" customWidth="1"/>
    <col min="2" max="2" width="19.42578125" customWidth="1"/>
    <col min="3" max="3" width="14.140625" customWidth="1"/>
    <col min="4" max="4" width="14.28515625" customWidth="1"/>
    <col min="5" max="5" width="18.5703125" customWidth="1"/>
    <col min="6" max="6" width="15.5703125" customWidth="1"/>
    <col min="7" max="7" width="16.42578125" customWidth="1"/>
  </cols>
  <sheetData>
    <row r="1" spans="1:7" ht="47.25" customHeight="1">
      <c r="A1" s="94" t="s">
        <v>34</v>
      </c>
      <c r="B1" s="94"/>
      <c r="C1" s="94"/>
      <c r="D1" s="94"/>
      <c r="E1" s="94"/>
      <c r="F1" s="94"/>
      <c r="G1" s="94"/>
    </row>
    <row r="2" spans="1:7" ht="20.25" customHeight="1">
      <c r="A2" s="37"/>
      <c r="B2" s="37"/>
      <c r="C2" s="37"/>
      <c r="D2" s="37"/>
      <c r="E2" s="37"/>
      <c r="F2" s="37"/>
      <c r="G2" s="37"/>
    </row>
    <row r="3" spans="1:7" ht="22.5" customHeight="1">
      <c r="F3" s="95" t="s">
        <v>15</v>
      </c>
      <c r="G3" s="96"/>
    </row>
    <row r="4" spans="1:7">
      <c r="A4" s="73" t="s">
        <v>23</v>
      </c>
      <c r="B4" s="86" t="s">
        <v>28</v>
      </c>
      <c r="C4" s="86" t="s">
        <v>26</v>
      </c>
      <c r="D4" s="86" t="s">
        <v>27</v>
      </c>
      <c r="E4" s="86" t="s">
        <v>20</v>
      </c>
      <c r="F4" s="100" t="s">
        <v>11</v>
      </c>
      <c r="G4" s="100" t="s">
        <v>12</v>
      </c>
    </row>
    <row r="5" spans="1:7">
      <c r="A5" s="73"/>
      <c r="B5" s="97"/>
      <c r="C5" s="97"/>
      <c r="D5" s="97"/>
      <c r="E5" s="97"/>
      <c r="F5" s="100"/>
      <c r="G5" s="100"/>
    </row>
    <row r="6" spans="1:7">
      <c r="A6" s="73"/>
      <c r="B6" s="97"/>
      <c r="C6" s="97"/>
      <c r="D6" s="97"/>
      <c r="E6" s="97"/>
      <c r="F6" s="100"/>
      <c r="G6" s="100"/>
    </row>
    <row r="7" spans="1:7" ht="39" customHeight="1">
      <c r="A7" s="86"/>
      <c r="B7" s="97"/>
      <c r="C7" s="97"/>
      <c r="D7" s="97"/>
      <c r="E7" s="97"/>
      <c r="F7" s="133"/>
      <c r="G7" s="133"/>
    </row>
    <row r="8" spans="1:7" ht="21" customHeight="1">
      <c r="A8" s="145" t="s">
        <v>48</v>
      </c>
      <c r="B8" s="118">
        <f>6</f>
        <v>6</v>
      </c>
      <c r="C8" s="136">
        <f>0.66</f>
        <v>0.66</v>
      </c>
      <c r="D8" s="118">
        <f>B8*C8</f>
        <v>3.96</v>
      </c>
      <c r="E8" s="49" t="s">
        <v>13</v>
      </c>
      <c r="F8" s="42">
        <f>ROUNDDOWN(D8,0)</f>
        <v>3</v>
      </c>
      <c r="G8" s="42">
        <f>B8-F8</f>
        <v>3</v>
      </c>
    </row>
    <row r="9" spans="1:7" ht="29.25" customHeight="1">
      <c r="A9" s="146"/>
      <c r="B9" s="118"/>
      <c r="C9" s="136"/>
      <c r="D9" s="118"/>
      <c r="E9" s="50" t="s">
        <v>14</v>
      </c>
      <c r="F9" s="43">
        <f>ROUNDUP(D8,0)</f>
        <v>4</v>
      </c>
      <c r="G9" s="43">
        <f>B8-F9</f>
        <v>2</v>
      </c>
    </row>
    <row r="10" spans="1:7">
      <c r="A10" s="156" t="s">
        <v>7</v>
      </c>
      <c r="B10" s="127">
        <f>8</f>
        <v>8</v>
      </c>
      <c r="C10" s="134">
        <f>0.66</f>
        <v>0.66</v>
      </c>
      <c r="D10" s="131">
        <f>B10*C10</f>
        <v>5.28</v>
      </c>
      <c r="E10" s="51" t="s">
        <v>13</v>
      </c>
      <c r="F10" s="52">
        <f>ROUNDDOWN(D10,)</f>
        <v>5</v>
      </c>
      <c r="G10" s="53">
        <f>B10-F10</f>
        <v>3</v>
      </c>
    </row>
    <row r="11" spans="1:7" ht="22.5" customHeight="1" thickBot="1">
      <c r="A11" s="157"/>
      <c r="B11" s="128"/>
      <c r="C11" s="135"/>
      <c r="D11" s="132"/>
      <c r="E11" s="48" t="s">
        <v>14</v>
      </c>
      <c r="F11" s="54">
        <f>ROUNDUP(D10,)</f>
        <v>6</v>
      </c>
      <c r="G11" s="55">
        <f>B10-F11</f>
        <v>2</v>
      </c>
    </row>
    <row r="12" spans="1:7" ht="15.75" customHeight="1">
      <c r="A12" s="100" t="s">
        <v>8</v>
      </c>
      <c r="B12" s="150">
        <f>10</f>
        <v>10</v>
      </c>
      <c r="C12" s="152">
        <f>0.66</f>
        <v>0.66</v>
      </c>
      <c r="D12" s="154">
        <f>B12*C12</f>
        <v>6.6000000000000005</v>
      </c>
      <c r="E12" s="25" t="s">
        <v>13</v>
      </c>
      <c r="F12" s="32">
        <f>ROUNDDOWN(D12,)</f>
        <v>6</v>
      </c>
      <c r="G12" s="12">
        <f>B12-F12</f>
        <v>4</v>
      </c>
    </row>
    <row r="13" spans="1:7" ht="16.5" customHeight="1" thickBot="1">
      <c r="A13" s="100"/>
      <c r="B13" s="151"/>
      <c r="C13" s="153"/>
      <c r="D13" s="155"/>
      <c r="E13" s="26" t="s">
        <v>14</v>
      </c>
      <c r="F13" s="33">
        <f>ROUNDUP(D12,)</f>
        <v>7</v>
      </c>
      <c r="G13" s="29">
        <f>B12-F13</f>
        <v>3</v>
      </c>
    </row>
    <row r="14" spans="1:7">
      <c r="A14" s="147" t="s">
        <v>9</v>
      </c>
      <c r="B14" s="120">
        <f>12</f>
        <v>12</v>
      </c>
      <c r="C14" s="119">
        <f>0.66</f>
        <v>0.66</v>
      </c>
      <c r="D14" s="123">
        <f t="shared" ref="D14:D24" si="0">B14*C14</f>
        <v>7.92</v>
      </c>
      <c r="E14" s="25" t="s">
        <v>13</v>
      </c>
      <c r="F14" s="32">
        <f>ROUNDDOWN(D14,)</f>
        <v>7</v>
      </c>
      <c r="G14" s="12">
        <f>B14-F14</f>
        <v>5</v>
      </c>
    </row>
    <row r="15" spans="1:7" ht="15.75" thickBot="1">
      <c r="A15" s="148"/>
      <c r="B15" s="121"/>
      <c r="C15" s="91"/>
      <c r="D15" s="93"/>
      <c r="E15" s="26" t="s">
        <v>14</v>
      </c>
      <c r="F15" s="33">
        <f>ROUNDUP(D14,)</f>
        <v>8</v>
      </c>
      <c r="G15" s="29">
        <f>B14-F15</f>
        <v>4</v>
      </c>
    </row>
    <row r="16" spans="1:7">
      <c r="A16" s="148"/>
      <c r="B16" s="107">
        <f>12</f>
        <v>12</v>
      </c>
      <c r="C16" s="76">
        <f>0.66</f>
        <v>0.66</v>
      </c>
      <c r="D16" s="78">
        <f t="shared" si="0"/>
        <v>7.92</v>
      </c>
      <c r="E16" s="25" t="s">
        <v>13</v>
      </c>
      <c r="F16" s="32">
        <f>ROUNDDOWN(D16,)</f>
        <v>7</v>
      </c>
      <c r="G16" s="12">
        <f>B16-F16</f>
        <v>5</v>
      </c>
    </row>
    <row r="17" spans="1:7" ht="15.75" thickBot="1">
      <c r="A17" s="148"/>
      <c r="B17" s="108"/>
      <c r="C17" s="77"/>
      <c r="D17" s="79"/>
      <c r="E17" s="26" t="s">
        <v>14</v>
      </c>
      <c r="F17" s="33">
        <f>ROUNDUP(D16,)</f>
        <v>8</v>
      </c>
      <c r="G17" s="29">
        <f>B16-F17</f>
        <v>4</v>
      </c>
    </row>
    <row r="18" spans="1:7">
      <c r="A18" s="148"/>
      <c r="B18" s="120">
        <f>14</f>
        <v>14</v>
      </c>
      <c r="C18" s="119">
        <f>0.66</f>
        <v>0.66</v>
      </c>
      <c r="D18" s="123">
        <f t="shared" si="0"/>
        <v>9.24</v>
      </c>
      <c r="E18" s="25" t="s">
        <v>13</v>
      </c>
      <c r="F18" s="32">
        <f>ROUNDDOWN(D18,)</f>
        <v>9</v>
      </c>
      <c r="G18" s="12">
        <f>B18-F18</f>
        <v>5</v>
      </c>
    </row>
    <row r="19" spans="1:7" ht="15.75" thickBot="1">
      <c r="A19" s="148"/>
      <c r="B19" s="143"/>
      <c r="C19" s="91"/>
      <c r="D19" s="93"/>
      <c r="E19" s="26" t="s">
        <v>14</v>
      </c>
      <c r="F19" s="33">
        <f>ROUNDUP(D18,)</f>
        <v>10</v>
      </c>
      <c r="G19" s="29">
        <f>B18-F19</f>
        <v>4</v>
      </c>
    </row>
    <row r="20" spans="1:7">
      <c r="A20" s="148"/>
      <c r="B20" s="107">
        <f>16</f>
        <v>16</v>
      </c>
      <c r="C20" s="76">
        <f>0.66</f>
        <v>0.66</v>
      </c>
      <c r="D20" s="78">
        <f t="shared" si="0"/>
        <v>10.56</v>
      </c>
      <c r="E20" s="25" t="s">
        <v>13</v>
      </c>
      <c r="F20" s="32">
        <f>ROUNDDOWN(D20,)</f>
        <v>10</v>
      </c>
      <c r="G20" s="12">
        <f>B20-F20</f>
        <v>6</v>
      </c>
    </row>
    <row r="21" spans="1:7" ht="15.75" thickBot="1">
      <c r="A21" s="148"/>
      <c r="B21" s="108"/>
      <c r="C21" s="77"/>
      <c r="D21" s="79"/>
      <c r="E21" s="26" t="s">
        <v>14</v>
      </c>
      <c r="F21" s="33">
        <f>ROUNDUP(D20,)</f>
        <v>11</v>
      </c>
      <c r="G21" s="29">
        <f>B20-F21</f>
        <v>5</v>
      </c>
    </row>
    <row r="22" spans="1:7">
      <c r="A22" s="148"/>
      <c r="B22" s="112">
        <f>18</f>
        <v>18</v>
      </c>
      <c r="C22" s="114">
        <f>0.66</f>
        <v>0.66</v>
      </c>
      <c r="D22" s="115">
        <f t="shared" si="0"/>
        <v>11.88</v>
      </c>
      <c r="E22" s="25" t="s">
        <v>13</v>
      </c>
      <c r="F22" s="32">
        <f>ROUNDDOWN(D22,)</f>
        <v>11</v>
      </c>
      <c r="G22" s="12">
        <f>B22-F22</f>
        <v>7</v>
      </c>
    </row>
    <row r="23" spans="1:7" ht="15.75" thickBot="1">
      <c r="A23" s="148"/>
      <c r="B23" s="113"/>
      <c r="C23" s="104"/>
      <c r="D23" s="106"/>
      <c r="E23" s="26" t="s">
        <v>14</v>
      </c>
      <c r="F23" s="33">
        <f>ROUNDUP(D22,)</f>
        <v>12</v>
      </c>
      <c r="G23" s="29">
        <f>B22-F23</f>
        <v>6</v>
      </c>
    </row>
    <row r="24" spans="1:7">
      <c r="A24" s="148"/>
      <c r="B24" s="107">
        <f>20</f>
        <v>20</v>
      </c>
      <c r="C24" s="76">
        <f>0.66</f>
        <v>0.66</v>
      </c>
      <c r="D24" s="78">
        <f t="shared" si="0"/>
        <v>13.200000000000001</v>
      </c>
      <c r="E24" s="25" t="s">
        <v>13</v>
      </c>
      <c r="F24" s="32">
        <f>ROUNDDOWN(D24,)</f>
        <v>13</v>
      </c>
      <c r="G24" s="12">
        <f>B24-F24</f>
        <v>7</v>
      </c>
    </row>
    <row r="25" spans="1:7" ht="15.75" thickBot="1">
      <c r="A25" s="149"/>
      <c r="B25" s="108"/>
      <c r="C25" s="77"/>
      <c r="D25" s="79"/>
      <c r="E25" s="26" t="s">
        <v>14</v>
      </c>
      <c r="F25" s="33">
        <f>ROUNDUP(D24,)</f>
        <v>14</v>
      </c>
      <c r="G25" s="29">
        <f>B24-F25</f>
        <v>6</v>
      </c>
    </row>
    <row r="31" spans="1:7">
      <c r="B31">
        <f>2/3</f>
        <v>0.66666666666666663</v>
      </c>
    </row>
    <row r="32" spans="1:7">
      <c r="B32">
        <f>12*B31</f>
        <v>8</v>
      </c>
    </row>
  </sheetData>
  <mergeCells count="40">
    <mergeCell ref="A1:G1"/>
    <mergeCell ref="D14:D15"/>
    <mergeCell ref="B16:B17"/>
    <mergeCell ref="C16:C17"/>
    <mergeCell ref="D16:D17"/>
    <mergeCell ref="D10:D11"/>
    <mergeCell ref="F3:G3"/>
    <mergeCell ref="G4:G7"/>
    <mergeCell ref="A4:A7"/>
    <mergeCell ref="B4:B7"/>
    <mergeCell ref="C4:C7"/>
    <mergeCell ref="D4:D7"/>
    <mergeCell ref="E4:E7"/>
    <mergeCell ref="F4:F7"/>
    <mergeCell ref="D20:D21"/>
    <mergeCell ref="D24:D25"/>
    <mergeCell ref="B12:B13"/>
    <mergeCell ref="C12:C13"/>
    <mergeCell ref="D12:D13"/>
    <mergeCell ref="D18:D19"/>
    <mergeCell ref="C22:C23"/>
    <mergeCell ref="D22:D23"/>
    <mergeCell ref="B22:B23"/>
    <mergeCell ref="C18:C19"/>
    <mergeCell ref="A12:A13"/>
    <mergeCell ref="A14:A25"/>
    <mergeCell ref="B24:B25"/>
    <mergeCell ref="C24:C25"/>
    <mergeCell ref="B18:B19"/>
    <mergeCell ref="B20:B21"/>
    <mergeCell ref="C20:C21"/>
    <mergeCell ref="A8:A9"/>
    <mergeCell ref="B8:B9"/>
    <mergeCell ref="C8:C9"/>
    <mergeCell ref="D8:D9"/>
    <mergeCell ref="B14:B15"/>
    <mergeCell ref="C14:C15"/>
    <mergeCell ref="A10:A11"/>
    <mergeCell ref="C10:C11"/>
    <mergeCell ref="B10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D31" sqref="D31"/>
    </sheetView>
  </sheetViews>
  <sheetFormatPr baseColWidth="10" defaultRowHeight="15"/>
  <cols>
    <col min="1" max="1" width="18.7109375" customWidth="1"/>
    <col min="2" max="7" width="16.7109375" customWidth="1"/>
  </cols>
  <sheetData>
    <row r="1" spans="1:7" ht="38.25" customHeight="1">
      <c r="A1" s="191" t="s">
        <v>40</v>
      </c>
      <c r="B1" s="191"/>
      <c r="C1" s="191"/>
      <c r="D1" s="191"/>
      <c r="E1" s="191"/>
      <c r="F1" s="191"/>
      <c r="G1" s="191"/>
    </row>
    <row r="2" spans="1:7" ht="15.75" thickBot="1">
      <c r="A2" s="9"/>
      <c r="B2" s="9"/>
      <c r="C2" s="9"/>
      <c r="D2" s="9"/>
      <c r="E2" s="9"/>
      <c r="F2" s="9"/>
      <c r="G2" s="9"/>
    </row>
    <row r="3" spans="1:7" ht="28.5" customHeight="1" thickBot="1">
      <c r="A3" s="9"/>
      <c r="B3" s="9"/>
      <c r="C3" s="9"/>
      <c r="D3" s="9"/>
      <c r="E3" s="10"/>
      <c r="F3" s="193" t="s">
        <v>15</v>
      </c>
      <c r="G3" s="194"/>
    </row>
    <row r="4" spans="1:7" ht="78.75" customHeight="1" thickBot="1">
      <c r="A4" s="17" t="s">
        <v>18</v>
      </c>
      <c r="B4" s="14" t="s">
        <v>21</v>
      </c>
      <c r="C4" s="15" t="s">
        <v>22</v>
      </c>
      <c r="D4" s="15" t="s">
        <v>19</v>
      </c>
      <c r="E4" s="18" t="s">
        <v>20</v>
      </c>
      <c r="F4" s="14" t="s">
        <v>11</v>
      </c>
      <c r="G4" s="16" t="s">
        <v>12</v>
      </c>
    </row>
    <row r="5" spans="1:7" ht="15.75" hidden="1" thickBot="1">
      <c r="A5" s="195"/>
      <c r="B5" s="197" t="s">
        <v>0</v>
      </c>
      <c r="C5" s="199" t="s">
        <v>1</v>
      </c>
      <c r="D5" s="181" t="s">
        <v>2</v>
      </c>
      <c r="E5" s="19" t="s">
        <v>13</v>
      </c>
      <c r="F5" s="22" t="s">
        <v>3</v>
      </c>
      <c r="G5" s="13" t="s">
        <v>5</v>
      </c>
    </row>
    <row r="6" spans="1:7" ht="15.75" hidden="1" thickBot="1">
      <c r="A6" s="196"/>
      <c r="B6" s="198"/>
      <c r="C6" s="200"/>
      <c r="D6" s="182"/>
      <c r="E6" s="20" t="s">
        <v>14</v>
      </c>
      <c r="F6" s="23" t="s">
        <v>4</v>
      </c>
      <c r="G6" s="11" t="s">
        <v>5</v>
      </c>
    </row>
    <row r="7" spans="1:7" ht="18" customHeight="1">
      <c r="A7" s="158" t="s">
        <v>46</v>
      </c>
      <c r="B7" s="160">
        <f>6</f>
        <v>6</v>
      </c>
      <c r="C7" s="162">
        <v>0.66</v>
      </c>
      <c r="D7" s="164">
        <f>B7*C7</f>
        <v>3.96</v>
      </c>
      <c r="E7" s="56" t="s">
        <v>13</v>
      </c>
      <c r="F7" s="57">
        <f>ROUNDDOWN(D7,0)</f>
        <v>3</v>
      </c>
      <c r="G7" s="58">
        <f>B7-F7</f>
        <v>3</v>
      </c>
    </row>
    <row r="8" spans="1:7" ht="15.75" thickBot="1">
      <c r="A8" s="159"/>
      <c r="B8" s="161"/>
      <c r="C8" s="163"/>
      <c r="D8" s="165"/>
      <c r="E8" s="59" t="s">
        <v>14</v>
      </c>
      <c r="F8" s="60">
        <f>ROUNDUP(D7,0)</f>
        <v>4</v>
      </c>
      <c r="G8" s="61">
        <f>B7-F8</f>
        <v>2</v>
      </c>
    </row>
    <row r="9" spans="1:7">
      <c r="A9" s="178" t="s">
        <v>17</v>
      </c>
      <c r="B9" s="183">
        <f>8</f>
        <v>8</v>
      </c>
      <c r="C9" s="185">
        <f>0.66</f>
        <v>0.66</v>
      </c>
      <c r="D9" s="186">
        <f>B9*C9</f>
        <v>5.28</v>
      </c>
      <c r="E9" s="56" t="s">
        <v>13</v>
      </c>
      <c r="F9" s="62">
        <f>ROUNDDOWN(D9,)</f>
        <v>5</v>
      </c>
      <c r="G9" s="63">
        <f>B9-F9</f>
        <v>3</v>
      </c>
    </row>
    <row r="10" spans="1:7" ht="15.75" thickBot="1">
      <c r="A10" s="179"/>
      <c r="B10" s="184"/>
      <c r="C10" s="135"/>
      <c r="D10" s="132"/>
      <c r="E10" s="59" t="s">
        <v>14</v>
      </c>
      <c r="F10" s="64">
        <f>ROUNDUP(D9,)</f>
        <v>6</v>
      </c>
      <c r="G10" s="55">
        <f>B9-F10</f>
        <v>2</v>
      </c>
    </row>
    <row r="11" spans="1:7">
      <c r="A11" s="179"/>
      <c r="B11" s="174">
        <f>10</f>
        <v>10</v>
      </c>
      <c r="C11" s="176">
        <f>0.66</f>
        <v>0.66</v>
      </c>
      <c r="D11" s="187">
        <f t="shared" ref="D11:D25" si="0">B11*C11</f>
        <v>6.6000000000000005</v>
      </c>
      <c r="E11" s="56" t="s">
        <v>13</v>
      </c>
      <c r="F11" s="62">
        <f>ROUNDDOWN(D11,)</f>
        <v>6</v>
      </c>
      <c r="G11" s="63">
        <f>B11-F11</f>
        <v>4</v>
      </c>
    </row>
    <row r="12" spans="1:7" ht="15.75" thickBot="1">
      <c r="A12" s="180"/>
      <c r="B12" s="175"/>
      <c r="C12" s="177"/>
      <c r="D12" s="188"/>
      <c r="E12" s="59" t="s">
        <v>14</v>
      </c>
      <c r="F12" s="64">
        <f>ROUNDUP(D11,)</f>
        <v>7</v>
      </c>
      <c r="G12" s="55">
        <f>B11-F12</f>
        <v>3</v>
      </c>
    </row>
    <row r="13" spans="1:7">
      <c r="A13" s="172" t="s">
        <v>8</v>
      </c>
      <c r="B13" s="189">
        <f>12</f>
        <v>12</v>
      </c>
      <c r="C13" s="119">
        <f>0.66</f>
        <v>0.66</v>
      </c>
      <c r="D13" s="123">
        <f t="shared" si="0"/>
        <v>7.92</v>
      </c>
      <c r="E13" s="21" t="s">
        <v>13</v>
      </c>
      <c r="F13" s="24">
        <f>ROUNDDOWN(D13,)</f>
        <v>7</v>
      </c>
      <c r="G13" s="12">
        <f>B13-F13</f>
        <v>5</v>
      </c>
    </row>
    <row r="14" spans="1:7" ht="15.75" thickBot="1">
      <c r="A14" s="173"/>
      <c r="B14" s="190"/>
      <c r="C14" s="91"/>
      <c r="D14" s="93"/>
      <c r="E14" s="27" t="s">
        <v>14</v>
      </c>
      <c r="F14" s="28">
        <f>ROUNDUP(D13,)</f>
        <v>8</v>
      </c>
      <c r="G14" s="29">
        <f>B13-F14</f>
        <v>4</v>
      </c>
    </row>
    <row r="15" spans="1:7">
      <c r="A15" s="140" t="s">
        <v>9</v>
      </c>
      <c r="B15" s="74">
        <f>14</f>
        <v>14</v>
      </c>
      <c r="C15" s="76">
        <f>0.66</f>
        <v>0.66</v>
      </c>
      <c r="D15" s="78">
        <f t="shared" si="0"/>
        <v>9.24</v>
      </c>
      <c r="E15" s="21" t="s">
        <v>13</v>
      </c>
      <c r="F15" s="24">
        <f>ROUNDDOWN(D15,)</f>
        <v>9</v>
      </c>
      <c r="G15" s="12">
        <f>B15-F15</f>
        <v>5</v>
      </c>
    </row>
    <row r="16" spans="1:7" ht="15.75" thickBot="1">
      <c r="A16" s="141"/>
      <c r="B16" s="192"/>
      <c r="C16" s="77"/>
      <c r="D16" s="79"/>
      <c r="E16" s="27" t="s">
        <v>14</v>
      </c>
      <c r="F16" s="28">
        <f>ROUNDUP(D15,)</f>
        <v>10</v>
      </c>
      <c r="G16" s="29">
        <f>B15-F16</f>
        <v>4</v>
      </c>
    </row>
    <row r="17" spans="1:7">
      <c r="A17" s="141"/>
      <c r="B17" s="170">
        <f>16</f>
        <v>16</v>
      </c>
      <c r="C17" s="119">
        <f>0.66</f>
        <v>0.66</v>
      </c>
      <c r="D17" s="123">
        <f t="shared" si="0"/>
        <v>10.56</v>
      </c>
      <c r="E17" s="21" t="s">
        <v>13</v>
      </c>
      <c r="F17" s="24">
        <f>ROUNDDOWN(D17,)</f>
        <v>10</v>
      </c>
      <c r="G17" s="12">
        <f>B17-F17</f>
        <v>6</v>
      </c>
    </row>
    <row r="18" spans="1:7" ht="15.75" thickBot="1">
      <c r="A18" s="141"/>
      <c r="B18" s="171"/>
      <c r="C18" s="91"/>
      <c r="D18" s="93"/>
      <c r="E18" s="27" t="s">
        <v>14</v>
      </c>
      <c r="F18" s="28">
        <f>ROUNDUP(D17,)</f>
        <v>11</v>
      </c>
      <c r="G18" s="29">
        <f>B17-F18</f>
        <v>5</v>
      </c>
    </row>
    <row r="19" spans="1:7">
      <c r="A19" s="141"/>
      <c r="B19" s="74">
        <f>18</f>
        <v>18</v>
      </c>
      <c r="C19" s="76">
        <f t="shared" ref="C19:C25" si="1">0.66</f>
        <v>0.66</v>
      </c>
      <c r="D19" s="78">
        <f t="shared" si="0"/>
        <v>11.88</v>
      </c>
      <c r="E19" s="21" t="s">
        <v>13</v>
      </c>
      <c r="F19" s="24">
        <f t="shared" ref="F19:F25" si="2">ROUNDDOWN(D19,)</f>
        <v>11</v>
      </c>
      <c r="G19" s="12">
        <f t="shared" ref="G19:G25" si="3">B19-F19</f>
        <v>7</v>
      </c>
    </row>
    <row r="20" spans="1:7" ht="15.75" thickBot="1">
      <c r="A20" s="141"/>
      <c r="B20" s="75"/>
      <c r="C20" s="77"/>
      <c r="D20" s="79"/>
      <c r="E20" s="27" t="s">
        <v>14</v>
      </c>
      <c r="F20" s="28">
        <f t="shared" ref="F20:F26" si="4">ROUNDUP(D19,)</f>
        <v>12</v>
      </c>
      <c r="G20" s="29">
        <f t="shared" ref="G20:G26" si="5">B19-F20</f>
        <v>6</v>
      </c>
    </row>
    <row r="21" spans="1:7">
      <c r="A21" s="141"/>
      <c r="B21" s="170">
        <f>20</f>
        <v>20</v>
      </c>
      <c r="C21" s="119">
        <f t="shared" si="1"/>
        <v>0.66</v>
      </c>
      <c r="D21" s="123">
        <f t="shared" si="0"/>
        <v>13.200000000000001</v>
      </c>
      <c r="E21" s="21" t="s">
        <v>13</v>
      </c>
      <c r="F21" s="24">
        <f t="shared" si="2"/>
        <v>13</v>
      </c>
      <c r="G21" s="12">
        <f t="shared" si="3"/>
        <v>7</v>
      </c>
    </row>
    <row r="22" spans="1:7" ht="15.75" thickBot="1">
      <c r="A22" s="141"/>
      <c r="B22" s="171"/>
      <c r="C22" s="91"/>
      <c r="D22" s="93"/>
      <c r="E22" s="27" t="s">
        <v>14</v>
      </c>
      <c r="F22" s="28">
        <f t="shared" si="4"/>
        <v>14</v>
      </c>
      <c r="G22" s="29">
        <f t="shared" si="5"/>
        <v>6</v>
      </c>
    </row>
    <row r="23" spans="1:7">
      <c r="A23" s="141"/>
      <c r="B23" s="166">
        <f>22</f>
        <v>22</v>
      </c>
      <c r="C23" s="76">
        <f t="shared" si="1"/>
        <v>0.66</v>
      </c>
      <c r="D23" s="78">
        <f t="shared" si="0"/>
        <v>14.520000000000001</v>
      </c>
      <c r="E23" s="21" t="s">
        <v>13</v>
      </c>
      <c r="F23" s="24">
        <f t="shared" si="2"/>
        <v>14</v>
      </c>
      <c r="G23" s="12">
        <f t="shared" si="3"/>
        <v>8</v>
      </c>
    </row>
    <row r="24" spans="1:7" ht="15.75" thickBot="1">
      <c r="A24" s="141"/>
      <c r="B24" s="167"/>
      <c r="C24" s="77"/>
      <c r="D24" s="79"/>
      <c r="E24" s="27" t="s">
        <v>14</v>
      </c>
      <c r="F24" s="28">
        <f t="shared" si="4"/>
        <v>15</v>
      </c>
      <c r="G24" s="29">
        <f t="shared" si="5"/>
        <v>7</v>
      </c>
    </row>
    <row r="25" spans="1:7">
      <c r="A25" s="141"/>
      <c r="B25" s="168">
        <f>24</f>
        <v>24</v>
      </c>
      <c r="C25" s="119">
        <f t="shared" si="1"/>
        <v>0.66</v>
      </c>
      <c r="D25" s="123">
        <f t="shared" si="0"/>
        <v>15.84</v>
      </c>
      <c r="E25" s="21" t="s">
        <v>13</v>
      </c>
      <c r="F25" s="24">
        <f t="shared" si="2"/>
        <v>15</v>
      </c>
      <c r="G25" s="12">
        <f t="shared" si="3"/>
        <v>9</v>
      </c>
    </row>
    <row r="26" spans="1:7" ht="15.75" thickBot="1">
      <c r="A26" s="142"/>
      <c r="B26" s="169"/>
      <c r="C26" s="91"/>
      <c r="D26" s="93"/>
      <c r="E26" s="27" t="s">
        <v>14</v>
      </c>
      <c r="F26" s="28">
        <f t="shared" si="4"/>
        <v>16</v>
      </c>
      <c r="G26" s="29">
        <f t="shared" si="5"/>
        <v>8</v>
      </c>
    </row>
    <row r="35" spans="4:10">
      <c r="D35" s="191"/>
      <c r="E35" s="191"/>
      <c r="F35" s="191"/>
      <c r="G35" s="191"/>
      <c r="H35" s="191"/>
      <c r="I35" s="191"/>
      <c r="J35" s="191"/>
    </row>
  </sheetData>
  <mergeCells count="41">
    <mergeCell ref="A1:G1"/>
    <mergeCell ref="F3:G3"/>
    <mergeCell ref="A5:A6"/>
    <mergeCell ref="B5:B6"/>
    <mergeCell ref="C5:C6"/>
    <mergeCell ref="D35:J35"/>
    <mergeCell ref="B15:B16"/>
    <mergeCell ref="D13:D14"/>
    <mergeCell ref="D15:D16"/>
    <mergeCell ref="C15:C16"/>
    <mergeCell ref="D5:D6"/>
    <mergeCell ref="B9:B10"/>
    <mergeCell ref="C13:C14"/>
    <mergeCell ref="C9:C10"/>
    <mergeCell ref="D9:D10"/>
    <mergeCell ref="D11:D12"/>
    <mergeCell ref="B13:B14"/>
    <mergeCell ref="B11:B12"/>
    <mergeCell ref="C11:C12"/>
    <mergeCell ref="D19:D20"/>
    <mergeCell ref="A9:A12"/>
    <mergeCell ref="A15:A26"/>
    <mergeCell ref="C23:C24"/>
    <mergeCell ref="C25:C26"/>
    <mergeCell ref="D23:D24"/>
    <mergeCell ref="A7:A8"/>
    <mergeCell ref="B7:B8"/>
    <mergeCell ref="C7:C8"/>
    <mergeCell ref="D7:D8"/>
    <mergeCell ref="D25:D26"/>
    <mergeCell ref="B23:B24"/>
    <mergeCell ref="B25:B26"/>
    <mergeCell ref="D17:D18"/>
    <mergeCell ref="B21:B22"/>
    <mergeCell ref="C21:C22"/>
    <mergeCell ref="D21:D22"/>
    <mergeCell ref="B17:B18"/>
    <mergeCell ref="B19:B20"/>
    <mergeCell ref="C17:C18"/>
    <mergeCell ref="C19:C20"/>
    <mergeCell ref="A13:A14"/>
  </mergeCells>
  <printOptions horizontalCentered="1"/>
  <pageMargins left="0.70866141732283472" right="0.70866141732283472" top="1.1417322834645669" bottom="0.15748031496062992" header="0.31496062992125984" footer="0.31496062992125984"/>
  <pageSetup paperSize="9" orientation="landscape" r:id="rId1"/>
  <headerFooter>
    <oddHeader>&amp;C&amp;"-,Gras"Fiche n°3 Exemple de répartition F/H
 pour les listes incomplètes/complètes /excédentaires</oddHeader>
    <oddFooter>&amp;CDGCL/FP2/14/03/2018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L10" sqref="L10"/>
    </sheetView>
  </sheetViews>
  <sheetFormatPr baseColWidth="10" defaultRowHeight="15"/>
  <cols>
    <col min="1" max="1" width="21.5703125" customWidth="1"/>
    <col min="2" max="2" width="19" customWidth="1"/>
    <col min="3" max="3" width="15.42578125" customWidth="1"/>
    <col min="4" max="4" width="15" customWidth="1"/>
    <col min="5" max="5" width="17.7109375" customWidth="1"/>
    <col min="6" max="6" width="15.28515625" customWidth="1"/>
    <col min="7" max="7" width="16.42578125" customWidth="1"/>
  </cols>
  <sheetData>
    <row r="1" spans="1:7" ht="39.75" customHeight="1">
      <c r="A1" s="94" t="s">
        <v>41</v>
      </c>
      <c r="B1" s="94"/>
      <c r="C1" s="94"/>
      <c r="D1" s="94"/>
      <c r="E1" s="94"/>
      <c r="F1" s="94"/>
      <c r="G1" s="94"/>
    </row>
    <row r="2" spans="1:7" ht="30.75" customHeight="1" thickBot="1"/>
    <row r="3" spans="1:7">
      <c r="F3" s="215" t="s">
        <v>15</v>
      </c>
      <c r="G3" s="216"/>
    </row>
    <row r="4" spans="1:7">
      <c r="A4" s="73" t="s">
        <v>23</v>
      </c>
      <c r="B4" s="86" t="s">
        <v>25</v>
      </c>
      <c r="C4" s="86" t="s">
        <v>26</v>
      </c>
      <c r="D4" s="86" t="s">
        <v>19</v>
      </c>
      <c r="E4" s="86" t="s">
        <v>20</v>
      </c>
      <c r="F4" s="100" t="s">
        <v>11</v>
      </c>
      <c r="G4" s="100" t="s">
        <v>12</v>
      </c>
    </row>
    <row r="5" spans="1:7">
      <c r="A5" s="73"/>
      <c r="B5" s="97"/>
      <c r="C5" s="97"/>
      <c r="D5" s="97"/>
      <c r="E5" s="97"/>
      <c r="F5" s="100"/>
      <c r="G5" s="100"/>
    </row>
    <row r="6" spans="1:7" ht="21.75" customHeight="1">
      <c r="A6" s="73"/>
      <c r="B6" s="97"/>
      <c r="C6" s="97"/>
      <c r="D6" s="97"/>
      <c r="E6" s="97"/>
      <c r="F6" s="100"/>
      <c r="G6" s="100"/>
    </row>
    <row r="7" spans="1:7" ht="15.75" thickBot="1">
      <c r="A7" s="86"/>
      <c r="B7" s="97"/>
      <c r="C7" s="97"/>
      <c r="D7" s="97"/>
      <c r="E7" s="87"/>
      <c r="F7" s="100"/>
      <c r="G7" s="100"/>
    </row>
    <row r="8" spans="1:7">
      <c r="A8" s="122" t="s">
        <v>42</v>
      </c>
      <c r="B8" s="183">
        <f>8</f>
        <v>8</v>
      </c>
      <c r="C8" s="185">
        <v>0.66</v>
      </c>
      <c r="D8" s="186">
        <f>B8*C8</f>
        <v>5.28</v>
      </c>
      <c r="E8" s="65" t="s">
        <v>13</v>
      </c>
      <c r="F8" s="52">
        <f>ROUNDDOWN(D8,)</f>
        <v>5</v>
      </c>
      <c r="G8" s="53">
        <f>B8-F8</f>
        <v>3</v>
      </c>
    </row>
    <row r="9" spans="1:7" ht="15.75" thickBot="1">
      <c r="A9" s="122"/>
      <c r="B9" s="184"/>
      <c r="C9" s="135"/>
      <c r="D9" s="132"/>
      <c r="E9" s="48" t="s">
        <v>14</v>
      </c>
      <c r="F9" s="54">
        <f>ROUNDUP(D8,)</f>
        <v>6</v>
      </c>
      <c r="G9" s="55">
        <f>B8-F9</f>
        <v>2</v>
      </c>
    </row>
    <row r="10" spans="1:7">
      <c r="A10" s="201" t="s">
        <v>7</v>
      </c>
      <c r="B10" s="212">
        <f>10</f>
        <v>10</v>
      </c>
      <c r="C10" s="176">
        <f>0.66</f>
        <v>0.66</v>
      </c>
      <c r="D10" s="187">
        <f t="shared" ref="D10:D28" si="0">B10*C10</f>
        <v>6.6000000000000005</v>
      </c>
      <c r="E10" s="65" t="s">
        <v>13</v>
      </c>
      <c r="F10" s="66">
        <f>ROUNDDOWN(D10,)</f>
        <v>6</v>
      </c>
      <c r="G10" s="63">
        <f>B10-F10</f>
        <v>4</v>
      </c>
    </row>
    <row r="11" spans="1:7" ht="15.75" thickBot="1">
      <c r="A11" s="201"/>
      <c r="B11" s="213"/>
      <c r="C11" s="177"/>
      <c r="D11" s="188"/>
      <c r="E11" s="48" t="s">
        <v>14</v>
      </c>
      <c r="F11" s="54">
        <f>ROUNDUP(D10,)</f>
        <v>7</v>
      </c>
      <c r="G11" s="55">
        <f>B10-F11</f>
        <v>3</v>
      </c>
    </row>
    <row r="12" spans="1:7">
      <c r="A12" s="201"/>
      <c r="B12" s="214">
        <f>12</f>
        <v>12</v>
      </c>
      <c r="C12" s="185">
        <f>0.66</f>
        <v>0.66</v>
      </c>
      <c r="D12" s="186">
        <f t="shared" si="0"/>
        <v>7.92</v>
      </c>
      <c r="E12" s="65" t="s">
        <v>13</v>
      </c>
      <c r="F12" s="66">
        <f>ROUNDDOWN(D12,)</f>
        <v>7</v>
      </c>
      <c r="G12" s="63">
        <f>B12-F12</f>
        <v>5</v>
      </c>
    </row>
    <row r="13" spans="1:7" ht="15.75" thickBot="1">
      <c r="A13" s="202"/>
      <c r="B13" s="128"/>
      <c r="C13" s="135"/>
      <c r="D13" s="132"/>
      <c r="E13" s="48" t="s">
        <v>14</v>
      </c>
      <c r="F13" s="54">
        <f>ROUNDUP(D12,)</f>
        <v>8</v>
      </c>
      <c r="G13" s="55">
        <f>B12-F13</f>
        <v>4</v>
      </c>
    </row>
    <row r="14" spans="1:7">
      <c r="A14" s="140" t="s">
        <v>8</v>
      </c>
      <c r="B14" s="150">
        <f>14</f>
        <v>14</v>
      </c>
      <c r="C14" s="152">
        <f>0.66</f>
        <v>0.66</v>
      </c>
      <c r="D14" s="154">
        <f>B14*C14</f>
        <v>9.24</v>
      </c>
      <c r="E14" s="34" t="s">
        <v>13</v>
      </c>
      <c r="F14" s="32">
        <f>ROUNDDOWN(D14,)</f>
        <v>9</v>
      </c>
      <c r="G14" s="12">
        <f>B14-F14</f>
        <v>5</v>
      </c>
    </row>
    <row r="15" spans="1:7" ht="15.75" thickBot="1">
      <c r="A15" s="142"/>
      <c r="B15" s="210"/>
      <c r="C15" s="211"/>
      <c r="D15" s="203"/>
      <c r="E15" s="26" t="s">
        <v>14</v>
      </c>
      <c r="F15" s="33">
        <f>ROUNDUP(D14,)</f>
        <v>10</v>
      </c>
      <c r="G15" s="29">
        <f>B14-F15</f>
        <v>4</v>
      </c>
    </row>
    <row r="16" spans="1:7">
      <c r="A16" s="140" t="s">
        <v>9</v>
      </c>
      <c r="B16" s="170">
        <f>16</f>
        <v>16</v>
      </c>
      <c r="C16" s="119">
        <f>0.66</f>
        <v>0.66</v>
      </c>
      <c r="D16" s="123">
        <f t="shared" si="0"/>
        <v>10.56</v>
      </c>
      <c r="E16" s="25" t="s">
        <v>13</v>
      </c>
      <c r="F16" s="32">
        <f>ROUNDDOWN(D16,)</f>
        <v>10</v>
      </c>
      <c r="G16" s="12">
        <f>B16-F16</f>
        <v>6</v>
      </c>
    </row>
    <row r="17" spans="1:7" ht="15.75" thickBot="1">
      <c r="A17" s="141"/>
      <c r="B17" s="171"/>
      <c r="C17" s="91"/>
      <c r="D17" s="93"/>
      <c r="E17" s="26" t="s">
        <v>14</v>
      </c>
      <c r="F17" s="33">
        <f>ROUNDUP(D16,)</f>
        <v>11</v>
      </c>
      <c r="G17" s="29">
        <f>B16-F17</f>
        <v>5</v>
      </c>
    </row>
    <row r="18" spans="1:7">
      <c r="A18" s="141"/>
      <c r="B18" s="74">
        <f>18</f>
        <v>18</v>
      </c>
      <c r="C18" s="76">
        <f t="shared" ref="C18:C28" si="1">0.66</f>
        <v>0.66</v>
      </c>
      <c r="D18" s="78">
        <f t="shared" si="0"/>
        <v>11.88</v>
      </c>
      <c r="E18" s="25" t="s">
        <v>13</v>
      </c>
      <c r="F18" s="32">
        <f t="shared" ref="F18:F28" si="2">ROUNDDOWN(D18,)</f>
        <v>11</v>
      </c>
      <c r="G18" s="12">
        <f t="shared" ref="G18:G28" si="3">B18-F18</f>
        <v>7</v>
      </c>
    </row>
    <row r="19" spans="1:7" ht="15.75" thickBot="1">
      <c r="A19" s="141"/>
      <c r="B19" s="75"/>
      <c r="C19" s="77"/>
      <c r="D19" s="79"/>
      <c r="E19" s="26" t="s">
        <v>14</v>
      </c>
      <c r="F19" s="33">
        <f t="shared" ref="F19:F29" si="4">ROUNDUP(D18,)</f>
        <v>12</v>
      </c>
      <c r="G19" s="29">
        <f t="shared" ref="G19:G29" si="5">B18-F19</f>
        <v>6</v>
      </c>
    </row>
    <row r="20" spans="1:7">
      <c r="A20" s="141"/>
      <c r="B20" s="170">
        <f>20</f>
        <v>20</v>
      </c>
      <c r="C20" s="119">
        <f t="shared" si="1"/>
        <v>0.66</v>
      </c>
      <c r="D20" s="123">
        <f t="shared" si="0"/>
        <v>13.200000000000001</v>
      </c>
      <c r="E20" s="25" t="s">
        <v>13</v>
      </c>
      <c r="F20" s="32">
        <f t="shared" si="2"/>
        <v>13</v>
      </c>
      <c r="G20" s="12">
        <f t="shared" si="3"/>
        <v>7</v>
      </c>
    </row>
    <row r="21" spans="1:7" ht="15.75" thickBot="1">
      <c r="A21" s="141"/>
      <c r="B21" s="171"/>
      <c r="C21" s="91"/>
      <c r="D21" s="93"/>
      <c r="E21" s="26" t="s">
        <v>14</v>
      </c>
      <c r="F21" s="33">
        <f t="shared" si="4"/>
        <v>14</v>
      </c>
      <c r="G21" s="29">
        <f t="shared" si="5"/>
        <v>6</v>
      </c>
    </row>
    <row r="22" spans="1:7">
      <c r="A22" s="141"/>
      <c r="B22" s="166">
        <f>22</f>
        <v>22</v>
      </c>
      <c r="C22" s="76">
        <f t="shared" si="1"/>
        <v>0.66</v>
      </c>
      <c r="D22" s="78">
        <f t="shared" si="0"/>
        <v>14.520000000000001</v>
      </c>
      <c r="E22" s="25" t="s">
        <v>13</v>
      </c>
      <c r="F22" s="32">
        <f t="shared" si="2"/>
        <v>14</v>
      </c>
      <c r="G22" s="12">
        <f t="shared" si="3"/>
        <v>8</v>
      </c>
    </row>
    <row r="23" spans="1:7" ht="15.75" thickBot="1">
      <c r="A23" s="141"/>
      <c r="B23" s="167"/>
      <c r="C23" s="77"/>
      <c r="D23" s="79"/>
      <c r="E23" s="26" t="s">
        <v>14</v>
      </c>
      <c r="F23" s="33">
        <f t="shared" si="4"/>
        <v>15</v>
      </c>
      <c r="G23" s="29">
        <f t="shared" si="5"/>
        <v>7</v>
      </c>
    </row>
    <row r="24" spans="1:7">
      <c r="A24" s="141"/>
      <c r="B24" s="168">
        <f>24</f>
        <v>24</v>
      </c>
      <c r="C24" s="119">
        <f t="shared" si="1"/>
        <v>0.66</v>
      </c>
      <c r="D24" s="123">
        <f t="shared" si="0"/>
        <v>15.84</v>
      </c>
      <c r="E24" s="25" t="s">
        <v>13</v>
      </c>
      <c r="F24" s="32">
        <f t="shared" si="2"/>
        <v>15</v>
      </c>
      <c r="G24" s="12">
        <f t="shared" si="3"/>
        <v>9</v>
      </c>
    </row>
    <row r="25" spans="1:7" ht="15.75" thickBot="1">
      <c r="A25" s="141"/>
      <c r="B25" s="169"/>
      <c r="C25" s="91"/>
      <c r="D25" s="93"/>
      <c r="E25" s="26" t="s">
        <v>14</v>
      </c>
      <c r="F25" s="33">
        <f t="shared" si="4"/>
        <v>16</v>
      </c>
      <c r="G25" s="29">
        <f t="shared" si="5"/>
        <v>8</v>
      </c>
    </row>
    <row r="26" spans="1:7">
      <c r="A26" s="141"/>
      <c r="B26" s="204">
        <f>26</f>
        <v>26</v>
      </c>
      <c r="C26" s="76">
        <f t="shared" si="1"/>
        <v>0.66</v>
      </c>
      <c r="D26" s="78">
        <f t="shared" si="0"/>
        <v>17.16</v>
      </c>
      <c r="E26" s="25" t="s">
        <v>13</v>
      </c>
      <c r="F26" s="32">
        <f t="shared" si="2"/>
        <v>17</v>
      </c>
      <c r="G26" s="12">
        <f t="shared" si="3"/>
        <v>9</v>
      </c>
    </row>
    <row r="27" spans="1:7" ht="15.75" thickBot="1">
      <c r="A27" s="141"/>
      <c r="B27" s="205"/>
      <c r="C27" s="77"/>
      <c r="D27" s="79"/>
      <c r="E27" s="26" t="s">
        <v>14</v>
      </c>
      <c r="F27" s="33">
        <f t="shared" si="4"/>
        <v>18</v>
      </c>
      <c r="G27" s="29">
        <f t="shared" si="5"/>
        <v>8</v>
      </c>
    </row>
    <row r="28" spans="1:7">
      <c r="A28" s="141"/>
      <c r="B28" s="206">
        <f>28</f>
        <v>28</v>
      </c>
      <c r="C28" s="208">
        <f t="shared" si="1"/>
        <v>0.66</v>
      </c>
      <c r="D28" s="123">
        <f t="shared" si="0"/>
        <v>18.48</v>
      </c>
      <c r="E28" s="25" t="s">
        <v>13</v>
      </c>
      <c r="F28" s="32">
        <f t="shared" si="2"/>
        <v>18</v>
      </c>
      <c r="G28" s="12">
        <f t="shared" si="3"/>
        <v>10</v>
      </c>
    </row>
    <row r="29" spans="1:7" ht="15.75" thickBot="1">
      <c r="A29" s="142"/>
      <c r="B29" s="207"/>
      <c r="C29" s="209"/>
      <c r="D29" s="93"/>
      <c r="E29" s="26" t="s">
        <v>14</v>
      </c>
      <c r="F29" s="33">
        <f t="shared" si="4"/>
        <v>19</v>
      </c>
      <c r="G29" s="29">
        <f t="shared" si="5"/>
        <v>9</v>
      </c>
    </row>
    <row r="33" spans="2:2">
      <c r="B33">
        <f>2/3</f>
        <v>0.66666666666666663</v>
      </c>
    </row>
  </sheetData>
  <mergeCells count="46">
    <mergeCell ref="B8:B9"/>
    <mergeCell ref="C8:C9"/>
    <mergeCell ref="D8:D9"/>
    <mergeCell ref="A4:A7"/>
    <mergeCell ref="B4:B7"/>
    <mergeCell ref="A8:A9"/>
    <mergeCell ref="A1:G1"/>
    <mergeCell ref="C4:C7"/>
    <mergeCell ref="D4:D7"/>
    <mergeCell ref="E4:E7"/>
    <mergeCell ref="F4:F7"/>
    <mergeCell ref="G4:G7"/>
    <mergeCell ref="F3:G3"/>
    <mergeCell ref="B22:B23"/>
    <mergeCell ref="C22:C23"/>
    <mergeCell ref="D22:D23"/>
    <mergeCell ref="B16:B17"/>
    <mergeCell ref="C16:C17"/>
    <mergeCell ref="D16:D17"/>
    <mergeCell ref="D18:D19"/>
    <mergeCell ref="B14:B15"/>
    <mergeCell ref="C14:C15"/>
    <mergeCell ref="D12:D13"/>
    <mergeCell ref="B10:B11"/>
    <mergeCell ref="C20:C21"/>
    <mergeCell ref="D20:D21"/>
    <mergeCell ref="C10:C11"/>
    <mergeCell ref="D10:D11"/>
    <mergeCell ref="B12:B13"/>
    <mergeCell ref="C12:C13"/>
    <mergeCell ref="A10:A13"/>
    <mergeCell ref="D14:D15"/>
    <mergeCell ref="B20:B21"/>
    <mergeCell ref="B26:B27"/>
    <mergeCell ref="B28:B29"/>
    <mergeCell ref="C26:C27"/>
    <mergeCell ref="C28:C29"/>
    <mergeCell ref="D26:D27"/>
    <mergeCell ref="D28:D29"/>
    <mergeCell ref="B18:B19"/>
    <mergeCell ref="C18:C19"/>
    <mergeCell ref="B24:B25"/>
    <mergeCell ref="C24:C25"/>
    <mergeCell ref="D24:D25"/>
    <mergeCell ref="A14:A15"/>
    <mergeCell ref="A16:A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4" workbookViewId="0">
      <selection activeCell="N5" sqref="N5"/>
    </sheetView>
  </sheetViews>
  <sheetFormatPr baseColWidth="10" defaultRowHeight="15"/>
  <cols>
    <col min="1" max="1" width="22.42578125" customWidth="1"/>
    <col min="2" max="2" width="14.140625" customWidth="1"/>
    <col min="3" max="3" width="13.140625" customWidth="1"/>
    <col min="4" max="4" width="13.5703125" customWidth="1"/>
    <col min="5" max="5" width="15.85546875" customWidth="1"/>
    <col min="6" max="6" width="18.7109375" customWidth="1"/>
    <col min="7" max="7" width="16.85546875" customWidth="1"/>
  </cols>
  <sheetData>
    <row r="1" spans="1:7" ht="41.25" customHeight="1">
      <c r="A1" s="94" t="s">
        <v>45</v>
      </c>
      <c r="B1" s="94"/>
      <c r="C1" s="94"/>
      <c r="D1" s="94"/>
      <c r="E1" s="94"/>
      <c r="F1" s="94"/>
      <c r="G1" s="94"/>
    </row>
    <row r="2" spans="1:7" ht="15.75" thickBot="1"/>
    <row r="3" spans="1:7" ht="29.25" customHeight="1" thickBot="1">
      <c r="A3" s="9"/>
      <c r="B3" s="9"/>
      <c r="C3" s="9"/>
      <c r="D3" s="9"/>
      <c r="E3" s="10"/>
      <c r="F3" s="193" t="s">
        <v>15</v>
      </c>
      <c r="G3" s="194"/>
    </row>
    <row r="4" spans="1:7" ht="75.75" thickBot="1">
      <c r="A4" s="17" t="s">
        <v>18</v>
      </c>
      <c r="B4" s="14" t="s">
        <v>21</v>
      </c>
      <c r="C4" s="15" t="s">
        <v>22</v>
      </c>
      <c r="D4" s="15" t="s">
        <v>19</v>
      </c>
      <c r="E4" s="18" t="s">
        <v>20</v>
      </c>
      <c r="F4" s="14" t="s">
        <v>11</v>
      </c>
      <c r="G4" s="16" t="s">
        <v>12</v>
      </c>
    </row>
    <row r="5" spans="1:7" ht="24" customHeight="1" thickBot="1">
      <c r="A5" s="178" t="s">
        <v>44</v>
      </c>
      <c r="B5" s="223">
        <v>8</v>
      </c>
      <c r="C5" s="225">
        <v>0.66</v>
      </c>
      <c r="D5" s="227">
        <f>B5*C5</f>
        <v>5.28</v>
      </c>
      <c r="E5" s="65" t="s">
        <v>13</v>
      </c>
      <c r="F5" s="67">
        <f>ROUNDDOWN(D5,0)</f>
        <v>5</v>
      </c>
      <c r="G5" s="68">
        <f>B5-F5</f>
        <v>3</v>
      </c>
    </row>
    <row r="6" spans="1:7" ht="15" customHeight="1" thickBot="1">
      <c r="A6" s="180"/>
      <c r="B6" s="224"/>
      <c r="C6" s="226"/>
      <c r="D6" s="228"/>
      <c r="E6" s="48" t="s">
        <v>14</v>
      </c>
      <c r="F6" s="70">
        <f>ROUNDUP(D5,0)</f>
        <v>6</v>
      </c>
      <c r="G6" s="71">
        <f>B5-F6</f>
        <v>2</v>
      </c>
    </row>
    <row r="7" spans="1:7" ht="24.75" customHeight="1" thickBot="1">
      <c r="A7" s="178" t="s">
        <v>43</v>
      </c>
      <c r="B7" s="217">
        <v>10</v>
      </c>
      <c r="C7" s="219">
        <v>0.66</v>
      </c>
      <c r="D7" s="221">
        <f>B7*C7</f>
        <v>6.6000000000000005</v>
      </c>
      <c r="E7" s="65" t="s">
        <v>13</v>
      </c>
      <c r="F7" s="67">
        <f>ROUNDDOWN(D7,0)</f>
        <v>6</v>
      </c>
      <c r="G7" s="69">
        <f>B7-F7</f>
        <v>4</v>
      </c>
    </row>
    <row r="8" spans="1:7" ht="15.75" customHeight="1" thickBot="1">
      <c r="A8" s="180"/>
      <c r="B8" s="218"/>
      <c r="C8" s="220"/>
      <c r="D8" s="222"/>
      <c r="E8" s="48" t="s">
        <v>14</v>
      </c>
      <c r="F8" s="70">
        <f>ROUNDUP(D7,0)</f>
        <v>7</v>
      </c>
      <c r="G8" s="69">
        <f>B7-F8</f>
        <v>3</v>
      </c>
    </row>
    <row r="9" spans="1:7">
      <c r="A9" s="240" t="s">
        <v>7</v>
      </c>
      <c r="B9" s="183">
        <f>12</f>
        <v>12</v>
      </c>
      <c r="C9" s="185">
        <f>0.66</f>
        <v>0.66</v>
      </c>
      <c r="D9" s="186">
        <f t="shared" ref="D9:D29" si="0">B9*C9</f>
        <v>7.92</v>
      </c>
      <c r="E9" s="65" t="s">
        <v>13</v>
      </c>
      <c r="F9" s="66">
        <f>ROUNDDOWN(D9,)</f>
        <v>7</v>
      </c>
      <c r="G9" s="63">
        <f>B9-F9</f>
        <v>5</v>
      </c>
    </row>
    <row r="10" spans="1:7" ht="15.75" thickBot="1">
      <c r="A10" s="241"/>
      <c r="B10" s="235"/>
      <c r="C10" s="135"/>
      <c r="D10" s="132"/>
      <c r="E10" s="48" t="s">
        <v>14</v>
      </c>
      <c r="F10" s="54">
        <f>ROUNDUP(D9,)</f>
        <v>8</v>
      </c>
      <c r="G10" s="55">
        <f>B9-F10</f>
        <v>4</v>
      </c>
    </row>
    <row r="11" spans="1:7">
      <c r="A11" s="241"/>
      <c r="B11" s="233">
        <f>14</f>
        <v>14</v>
      </c>
      <c r="C11" s="238">
        <f>0.66</f>
        <v>0.66</v>
      </c>
      <c r="D11" s="229">
        <f>B11*C11</f>
        <v>9.24</v>
      </c>
      <c r="E11" s="72" t="s">
        <v>13</v>
      </c>
      <c r="F11" s="66">
        <f>ROUNDDOWN(D11,)</f>
        <v>9</v>
      </c>
      <c r="G11" s="63">
        <f>B11-F11</f>
        <v>5</v>
      </c>
    </row>
    <row r="12" spans="1:7" ht="15.75" thickBot="1">
      <c r="A12" s="242"/>
      <c r="B12" s="233"/>
      <c r="C12" s="239"/>
      <c r="D12" s="230"/>
      <c r="E12" s="48" t="s">
        <v>14</v>
      </c>
      <c r="F12" s="54">
        <f>ROUNDUP(D11,)</f>
        <v>10</v>
      </c>
      <c r="G12" s="55">
        <f>B11-F12</f>
        <v>4</v>
      </c>
    </row>
    <row r="13" spans="1:7">
      <c r="A13" s="140" t="s">
        <v>8</v>
      </c>
      <c r="B13" s="234">
        <f>16</f>
        <v>16</v>
      </c>
      <c r="C13" s="119">
        <f>0.66</f>
        <v>0.66</v>
      </c>
      <c r="D13" s="123">
        <f t="shared" si="0"/>
        <v>10.56</v>
      </c>
      <c r="E13" s="25" t="s">
        <v>13</v>
      </c>
      <c r="F13" s="32">
        <f>ROUNDDOWN(D13,)</f>
        <v>10</v>
      </c>
      <c r="G13" s="12">
        <f>B13-F13</f>
        <v>6</v>
      </c>
    </row>
    <row r="14" spans="1:7" ht="15.75" thickBot="1">
      <c r="A14" s="142"/>
      <c r="B14" s="171"/>
      <c r="C14" s="91"/>
      <c r="D14" s="93"/>
      <c r="E14" s="26" t="s">
        <v>14</v>
      </c>
      <c r="F14" s="33">
        <f>ROUNDUP(D13,)</f>
        <v>11</v>
      </c>
      <c r="G14" s="29">
        <f>B13-F14</f>
        <v>5</v>
      </c>
    </row>
    <row r="15" spans="1:7">
      <c r="A15" s="140" t="s">
        <v>9</v>
      </c>
      <c r="B15" s="74">
        <f>18</f>
        <v>18</v>
      </c>
      <c r="C15" s="76">
        <f t="shared" ref="C15:C29" si="1">0.66</f>
        <v>0.66</v>
      </c>
      <c r="D15" s="78">
        <f t="shared" si="0"/>
        <v>11.88</v>
      </c>
      <c r="E15" s="25" t="s">
        <v>13</v>
      </c>
      <c r="F15" s="32">
        <f t="shared" ref="F15:F29" si="2">ROUNDDOWN(D15,)</f>
        <v>11</v>
      </c>
      <c r="G15" s="12">
        <f t="shared" ref="G15:G29" si="3">B15-F15</f>
        <v>7</v>
      </c>
    </row>
    <row r="16" spans="1:7" ht="15.75" thickBot="1">
      <c r="A16" s="141"/>
      <c r="B16" s="75"/>
      <c r="C16" s="77"/>
      <c r="D16" s="79"/>
      <c r="E16" s="26" t="s">
        <v>14</v>
      </c>
      <c r="F16" s="33">
        <f t="shared" ref="F16:F30" si="4">ROUNDUP(D15,)</f>
        <v>12</v>
      </c>
      <c r="G16" s="29">
        <f t="shared" ref="G16:G30" si="5">B15-F16</f>
        <v>6</v>
      </c>
    </row>
    <row r="17" spans="1:7">
      <c r="A17" s="141"/>
      <c r="B17" s="170">
        <f>20</f>
        <v>20</v>
      </c>
      <c r="C17" s="119">
        <f t="shared" si="1"/>
        <v>0.66</v>
      </c>
      <c r="D17" s="123">
        <f t="shared" si="0"/>
        <v>13.200000000000001</v>
      </c>
      <c r="E17" s="25" t="s">
        <v>13</v>
      </c>
      <c r="F17" s="32">
        <f t="shared" si="2"/>
        <v>13</v>
      </c>
      <c r="G17" s="12">
        <f t="shared" si="3"/>
        <v>7</v>
      </c>
    </row>
    <row r="18" spans="1:7" ht="15.75" thickBot="1">
      <c r="A18" s="141"/>
      <c r="B18" s="171"/>
      <c r="C18" s="91"/>
      <c r="D18" s="93"/>
      <c r="E18" s="26" t="s">
        <v>14</v>
      </c>
      <c r="F18" s="33">
        <f t="shared" si="4"/>
        <v>14</v>
      </c>
      <c r="G18" s="29">
        <f t="shared" si="5"/>
        <v>6</v>
      </c>
    </row>
    <row r="19" spans="1:7">
      <c r="A19" s="141"/>
      <c r="B19" s="166">
        <f>22</f>
        <v>22</v>
      </c>
      <c r="C19" s="76">
        <f t="shared" si="1"/>
        <v>0.66</v>
      </c>
      <c r="D19" s="78">
        <f t="shared" si="0"/>
        <v>14.520000000000001</v>
      </c>
      <c r="E19" s="25" t="s">
        <v>13</v>
      </c>
      <c r="F19" s="32">
        <f t="shared" si="2"/>
        <v>14</v>
      </c>
      <c r="G19" s="12">
        <f t="shared" si="3"/>
        <v>8</v>
      </c>
    </row>
    <row r="20" spans="1:7" ht="15.75" thickBot="1">
      <c r="A20" s="141"/>
      <c r="B20" s="167"/>
      <c r="C20" s="77"/>
      <c r="D20" s="79"/>
      <c r="E20" s="26" t="s">
        <v>14</v>
      </c>
      <c r="F20" s="33">
        <f t="shared" si="4"/>
        <v>15</v>
      </c>
      <c r="G20" s="29">
        <f t="shared" si="5"/>
        <v>7</v>
      </c>
    </row>
    <row r="21" spans="1:7">
      <c r="A21" s="141"/>
      <c r="B21" s="168">
        <f>24</f>
        <v>24</v>
      </c>
      <c r="C21" s="119">
        <f t="shared" si="1"/>
        <v>0.66</v>
      </c>
      <c r="D21" s="123">
        <f t="shared" si="0"/>
        <v>15.84</v>
      </c>
      <c r="E21" s="25" t="s">
        <v>13</v>
      </c>
      <c r="F21" s="32">
        <f t="shared" si="2"/>
        <v>15</v>
      </c>
      <c r="G21" s="12">
        <f t="shared" si="3"/>
        <v>9</v>
      </c>
    </row>
    <row r="22" spans="1:7" ht="15.75" thickBot="1">
      <c r="A22" s="141"/>
      <c r="B22" s="169"/>
      <c r="C22" s="91"/>
      <c r="D22" s="93"/>
      <c r="E22" s="26" t="s">
        <v>14</v>
      </c>
      <c r="F22" s="33">
        <f t="shared" si="4"/>
        <v>16</v>
      </c>
      <c r="G22" s="29">
        <f t="shared" si="5"/>
        <v>8</v>
      </c>
    </row>
    <row r="23" spans="1:7">
      <c r="A23" s="141"/>
      <c r="B23" s="204">
        <f>26</f>
        <v>26</v>
      </c>
      <c r="C23" s="76">
        <f t="shared" si="1"/>
        <v>0.66</v>
      </c>
      <c r="D23" s="78">
        <f t="shared" si="0"/>
        <v>17.16</v>
      </c>
      <c r="E23" s="25" t="s">
        <v>13</v>
      </c>
      <c r="F23" s="32">
        <f t="shared" si="2"/>
        <v>17</v>
      </c>
      <c r="G23" s="12">
        <f t="shared" si="3"/>
        <v>9</v>
      </c>
    </row>
    <row r="24" spans="1:7" ht="15.75" thickBot="1">
      <c r="A24" s="141"/>
      <c r="B24" s="205"/>
      <c r="C24" s="77"/>
      <c r="D24" s="79"/>
      <c r="E24" s="26" t="s">
        <v>14</v>
      </c>
      <c r="F24" s="33">
        <f t="shared" si="4"/>
        <v>18</v>
      </c>
      <c r="G24" s="29">
        <f t="shared" si="5"/>
        <v>8</v>
      </c>
    </row>
    <row r="25" spans="1:7">
      <c r="A25" s="141"/>
      <c r="B25" s="206">
        <f>28</f>
        <v>28</v>
      </c>
      <c r="C25" s="208">
        <f t="shared" si="1"/>
        <v>0.66</v>
      </c>
      <c r="D25" s="123">
        <f t="shared" si="0"/>
        <v>18.48</v>
      </c>
      <c r="E25" s="25" t="s">
        <v>13</v>
      </c>
      <c r="F25" s="32">
        <f t="shared" si="2"/>
        <v>18</v>
      </c>
      <c r="G25" s="12">
        <f t="shared" si="3"/>
        <v>10</v>
      </c>
    </row>
    <row r="26" spans="1:7" ht="15.75" thickBot="1">
      <c r="A26" s="141"/>
      <c r="B26" s="232"/>
      <c r="C26" s="209"/>
      <c r="D26" s="93"/>
      <c r="E26" s="26" t="s">
        <v>14</v>
      </c>
      <c r="F26" s="33">
        <f t="shared" si="4"/>
        <v>19</v>
      </c>
      <c r="G26" s="29">
        <f t="shared" si="5"/>
        <v>9</v>
      </c>
    </row>
    <row r="27" spans="1:7">
      <c r="A27" s="141"/>
      <c r="B27" s="231">
        <f>30</f>
        <v>30</v>
      </c>
      <c r="C27" s="236">
        <f t="shared" si="1"/>
        <v>0.66</v>
      </c>
      <c r="D27" s="78">
        <f t="shared" si="0"/>
        <v>19.8</v>
      </c>
      <c r="E27" s="25" t="s">
        <v>13</v>
      </c>
      <c r="F27" s="32">
        <f t="shared" si="2"/>
        <v>19</v>
      </c>
      <c r="G27" s="12">
        <f t="shared" si="3"/>
        <v>11</v>
      </c>
    </row>
    <row r="28" spans="1:7" ht="15.75" thickBot="1">
      <c r="A28" s="141"/>
      <c r="B28" s="231"/>
      <c r="C28" s="237"/>
      <c r="D28" s="79"/>
      <c r="E28" s="26" t="s">
        <v>14</v>
      </c>
      <c r="F28" s="33">
        <f t="shared" si="4"/>
        <v>20</v>
      </c>
      <c r="G28" s="29">
        <f t="shared" si="5"/>
        <v>10</v>
      </c>
    </row>
    <row r="29" spans="1:7">
      <c r="A29" s="141"/>
      <c r="B29" s="168">
        <f>32</f>
        <v>32</v>
      </c>
      <c r="C29" s="208">
        <f t="shared" si="1"/>
        <v>0.66</v>
      </c>
      <c r="D29" s="123">
        <f t="shared" si="0"/>
        <v>21.12</v>
      </c>
      <c r="E29" s="25" t="s">
        <v>13</v>
      </c>
      <c r="F29" s="32">
        <f t="shared" si="2"/>
        <v>21</v>
      </c>
      <c r="G29" s="12">
        <f t="shared" si="3"/>
        <v>11</v>
      </c>
    </row>
    <row r="30" spans="1:7" ht="15.75" thickBot="1">
      <c r="A30" s="142"/>
      <c r="B30" s="168"/>
      <c r="C30" s="209"/>
      <c r="D30" s="93"/>
      <c r="E30" s="26" t="s">
        <v>14</v>
      </c>
      <c r="F30" s="33">
        <f t="shared" si="4"/>
        <v>22</v>
      </c>
      <c r="G30" s="29">
        <f t="shared" si="5"/>
        <v>10</v>
      </c>
    </row>
    <row r="34" spans="2:2">
      <c r="B34">
        <f>2/3</f>
        <v>0.66666666666666663</v>
      </c>
    </row>
    <row r="36" spans="2:2">
      <c r="B36">
        <f>16*B34</f>
        <v>10.666666666666666</v>
      </c>
    </row>
  </sheetData>
  <mergeCells count="46">
    <mergeCell ref="B9:B10"/>
    <mergeCell ref="F3:G3"/>
    <mergeCell ref="A1:G1"/>
    <mergeCell ref="C27:C28"/>
    <mergeCell ref="C11:C12"/>
    <mergeCell ref="C9:C10"/>
    <mergeCell ref="D9:D10"/>
    <mergeCell ref="A9:A12"/>
    <mergeCell ref="D23:D24"/>
    <mergeCell ref="B15:B16"/>
    <mergeCell ref="B21:B22"/>
    <mergeCell ref="D21:D22"/>
    <mergeCell ref="A13:A14"/>
    <mergeCell ref="B11:B12"/>
    <mergeCell ref="C21:C22"/>
    <mergeCell ref="B17:B18"/>
    <mergeCell ref="C17:C18"/>
    <mergeCell ref="C13:C14"/>
    <mergeCell ref="B13:B14"/>
    <mergeCell ref="A15:A30"/>
    <mergeCell ref="C19:C20"/>
    <mergeCell ref="C29:C30"/>
    <mergeCell ref="D27:D28"/>
    <mergeCell ref="D29:D30"/>
    <mergeCell ref="D11:D12"/>
    <mergeCell ref="B29:B30"/>
    <mergeCell ref="D13:D14"/>
    <mergeCell ref="C23:C24"/>
    <mergeCell ref="C15:C16"/>
    <mergeCell ref="B27:B28"/>
    <mergeCell ref="D15:D16"/>
    <mergeCell ref="B25:B26"/>
    <mergeCell ref="C25:C26"/>
    <mergeCell ref="D25:D26"/>
    <mergeCell ref="B19:B20"/>
    <mergeCell ref="D19:D20"/>
    <mergeCell ref="D17:D18"/>
    <mergeCell ref="B23:B24"/>
    <mergeCell ref="A7:A8"/>
    <mergeCell ref="B7:B8"/>
    <mergeCell ref="C7:C8"/>
    <mergeCell ref="D7:D8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Liste 2 CCP</vt:lpstr>
      <vt:lpstr>Liste 4 CCP</vt:lpstr>
      <vt:lpstr>liste 6</vt:lpstr>
      <vt:lpstr>Liste 8</vt:lpstr>
      <vt:lpstr>Liste 10</vt:lpstr>
      <vt:lpstr>Liste 12</vt:lpstr>
      <vt:lpstr>Liste 14</vt:lpstr>
      <vt:lpstr>Liste 16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Claire FP2</dc:creator>
  <cp:lastModifiedBy>MARTIN Claire - FP2</cp:lastModifiedBy>
  <cp:lastPrinted>2018-03-27T13:21:53Z</cp:lastPrinted>
  <dcterms:created xsi:type="dcterms:W3CDTF">2017-12-08T15:48:39Z</dcterms:created>
  <dcterms:modified xsi:type="dcterms:W3CDTF">2018-03-27T14:58:09Z</dcterms:modified>
</cp:coreProperties>
</file>